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行政单位工作人员" sheetId="1" r:id="rId1"/>
    <sheet name="事业单位工作人员" sheetId="2" r:id="rId2"/>
    <sheet name="工人工勤" sheetId="3" r:id="rId3"/>
    <sheet name="行政事业单位退休人员" sheetId="4" r:id="rId4"/>
    <sheet name="公益性岗位及聘用" sheetId="5" r:id="rId5"/>
    <sheet name="自主择业部队干部" sheetId="6" r:id="rId6"/>
    <sheet name="Sheet1" sheetId="7" r:id="rId7"/>
    <sheet name="Sheet2" sheetId="8" r:id="rId8"/>
  </sheets>
  <definedNames>
    <definedName name="_xlnm.Print_Titles" localSheetId="7">'Sheet2'!$3:$3</definedName>
    <definedName name="_xlnm.Print_Titles" localSheetId="2">'工人工勤'!$5:$5</definedName>
    <definedName name="_xlnm.Print_Titles" localSheetId="0">'行政单位工作人员'!$5:$5</definedName>
    <definedName name="_xlnm.Print_Titles" localSheetId="1">'事业单位工作人员'!$5:$5</definedName>
  </definedNames>
  <calcPr fullCalcOnLoad="1"/>
</workbook>
</file>

<file path=xl/sharedStrings.xml><?xml version="1.0" encoding="utf-8"?>
<sst xmlns="http://schemas.openxmlformats.org/spreadsheetml/2006/main" count="409" uniqueCount="193">
  <si>
    <t>2021年喀什市行政单位工作人员党费测算表</t>
  </si>
  <si>
    <t xml:space="preserve">    填报单位： 喀什市纪委监委                       单位性质：   行政                             审核人：</t>
  </si>
  <si>
    <t>注意事项：测算表中的黄色区域为公式套算生成，请勿点击或修改。序号不足的请自行复制公式。</t>
  </si>
  <si>
    <t>序号</t>
  </si>
  <si>
    <t>个人信息</t>
  </si>
  <si>
    <t>缴费基数</t>
  </si>
  <si>
    <t>扣除基数</t>
  </si>
  <si>
    <t>缴纳计算自动生成</t>
  </si>
  <si>
    <t>姓名</t>
  </si>
  <si>
    <t>行政级别
（含职并）</t>
  </si>
  <si>
    <t>职务工资</t>
  </si>
  <si>
    <t>级别工资</t>
  </si>
  <si>
    <t>高定工资</t>
  </si>
  <si>
    <t>规范津贴补贴</t>
  </si>
  <si>
    <t>个人所得税</t>
  </si>
  <si>
    <t>个人缴纳职业年金（工资应发4%）</t>
  </si>
  <si>
    <t>个人缴纳养老金（工资应发8%）</t>
  </si>
  <si>
    <t>个人缴纳基本医疗保险及大病互助</t>
  </si>
  <si>
    <t>个人缴纳住房公积金</t>
  </si>
  <si>
    <t>缴纳党费基数</t>
  </si>
  <si>
    <t>应缴党费系数</t>
  </si>
  <si>
    <t>月缴纳党费</t>
  </si>
  <si>
    <t>年缴纳党费</t>
  </si>
  <si>
    <t>王春亮</t>
  </si>
  <si>
    <t>一级调研员</t>
  </si>
  <si>
    <t>张涛</t>
  </si>
  <si>
    <t>一级主任科员</t>
  </si>
  <si>
    <t>居来提·麦麦提艾力</t>
  </si>
  <si>
    <t>二级主任科员</t>
  </si>
  <si>
    <t>张子旭</t>
  </si>
  <si>
    <t>副科</t>
  </si>
  <si>
    <t>王婕</t>
  </si>
  <si>
    <t>四级主任科员</t>
  </si>
  <si>
    <t>衡洋</t>
  </si>
  <si>
    <t>三级主任科员</t>
  </si>
  <si>
    <t>雷蕾</t>
  </si>
  <si>
    <t>刘家乐</t>
  </si>
  <si>
    <t>一级科员</t>
  </si>
  <si>
    <t>木扎帕尔·玉素因</t>
  </si>
  <si>
    <t>图尔代斯·图尔洪</t>
  </si>
  <si>
    <t>艾尼·阿不都日木</t>
  </si>
  <si>
    <t>阿力木江·阿不都卡德尔</t>
  </si>
  <si>
    <t>沙吉旦木·阿不都克里木</t>
  </si>
  <si>
    <t>凌芬</t>
  </si>
  <si>
    <t>地力木拉提·塔依尔</t>
  </si>
  <si>
    <t>杨春艳</t>
  </si>
  <si>
    <t>赵蓉</t>
  </si>
  <si>
    <t>科员</t>
  </si>
  <si>
    <t>姑丽帕·阿吾东</t>
  </si>
  <si>
    <t>田曙光</t>
  </si>
  <si>
    <t>李迎春</t>
  </si>
  <si>
    <t>杨芳</t>
  </si>
  <si>
    <t>雷丹</t>
  </si>
  <si>
    <t>魏圆圆</t>
  </si>
  <si>
    <t>赵昱光</t>
  </si>
  <si>
    <t>闫礼民</t>
  </si>
  <si>
    <t>张鹏</t>
  </si>
  <si>
    <t>正科</t>
  </si>
  <si>
    <t>刘晓玉</t>
  </si>
  <si>
    <t>黄媛媛</t>
  </si>
  <si>
    <t>张晓梅</t>
  </si>
  <si>
    <t>薛惠军</t>
  </si>
  <si>
    <t>庞锦龙</t>
  </si>
  <si>
    <t>邹培</t>
  </si>
  <si>
    <t>刘伟</t>
  </si>
  <si>
    <t>孙凯</t>
  </si>
  <si>
    <t>高树颖</t>
  </si>
  <si>
    <t>李艳玲</t>
  </si>
  <si>
    <t>米力克扎提·依米提</t>
  </si>
  <si>
    <t>热孜亚·麦合木提</t>
  </si>
  <si>
    <t>副科级</t>
  </si>
  <si>
    <t>古扎丽努尔·玉素甫</t>
  </si>
  <si>
    <t>何芳桃</t>
  </si>
  <si>
    <t>柯贤忠</t>
  </si>
  <si>
    <t>文渊</t>
  </si>
  <si>
    <t>贾亚蕊</t>
  </si>
  <si>
    <t>刘梅</t>
  </si>
  <si>
    <t>张灿光</t>
  </si>
  <si>
    <t>肖璐遥</t>
  </si>
  <si>
    <t>王俊富</t>
  </si>
  <si>
    <t>帕夏古丽·亚森</t>
  </si>
  <si>
    <t>刘保贵</t>
  </si>
  <si>
    <t>陈乾</t>
  </si>
  <si>
    <t>姜海坤</t>
  </si>
  <si>
    <t>米克热木·阿布都卡的尔</t>
  </si>
  <si>
    <t>李鹏</t>
  </si>
  <si>
    <t>滕亮</t>
  </si>
  <si>
    <t>丁亚丽</t>
  </si>
  <si>
    <t>江龙</t>
  </si>
  <si>
    <t>合计</t>
  </si>
  <si>
    <r>
      <t>备注：1、机关工作人员（不含工人）党员党费计算方法：（职务工资</t>
    </r>
    <r>
      <rPr>
        <b/>
        <sz val="12"/>
        <rFont val="宋体"/>
        <family val="0"/>
      </rPr>
      <t>+</t>
    </r>
    <r>
      <rPr>
        <sz val="12"/>
        <rFont val="宋体"/>
        <family val="0"/>
      </rPr>
      <t>级别工资+高定工资+规范津贴补贴-个人所得税-个人缴纳职业年金-个人缴纳养老金-个人缴纳基本医疗保险及大病互助-个人缴纳住房公积金）×党员交纳党费比例
      2、标注为红色区域单元格含计算公式切勿修改。</t>
    </r>
  </si>
  <si>
    <t>2021年喀什市事业单位工作人员党费测算表</t>
  </si>
  <si>
    <t xml:space="preserve">    填报单位：                单位性质：                          审核人：</t>
  </si>
  <si>
    <t>专业（管理）岗等级</t>
  </si>
  <si>
    <t>岗位工资</t>
  </si>
  <si>
    <t>薪级工资</t>
  </si>
  <si>
    <t>规范后津贴补贴小计</t>
  </si>
  <si>
    <t>个人交纳职业年金（工资应发4%）</t>
  </si>
  <si>
    <t>个人交纳养老金（工资应发8%）</t>
  </si>
  <si>
    <t>个人缴纳医疗保险及大病互助金</t>
  </si>
  <si>
    <t>个人交纳失业保险</t>
  </si>
  <si>
    <t>冶贵军</t>
  </si>
  <si>
    <t>管理9级</t>
  </si>
  <si>
    <t>王大武</t>
  </si>
  <si>
    <t>希仁爱·热西提</t>
  </si>
  <si>
    <t>张瑞山</t>
  </si>
  <si>
    <t>徐兰</t>
  </si>
  <si>
    <t>李雷</t>
  </si>
  <si>
    <t>杨屾山</t>
  </si>
  <si>
    <t>吐逊江·买买提</t>
  </si>
  <si>
    <t>王乐</t>
  </si>
  <si>
    <t>麦丽克·居来提</t>
  </si>
  <si>
    <t>麦路旦·赛麦提</t>
  </si>
  <si>
    <t>备注：1、事业单位党员党费计算方法：（岗位工资+薪级工资+高定工资+国家统一津补贴-个人所得税-个人缴纳职业年金-个人缴纳养老金-个人缴纳医疗保险及大病互助金-个人缴纳失业保险-个人缴纳住房公积金）×党员交纳党费比例。
      2、标注为红色区域单元格含计算公式切勿修改。</t>
  </si>
  <si>
    <t>2020年喀什市机关事业单位工勤人员党费测算表</t>
  </si>
  <si>
    <t xml:space="preserve">    填报单位：                        单位性质：                                审核人：</t>
  </si>
  <si>
    <t>专业技术等级</t>
  </si>
  <si>
    <t>规范性津贴补贴</t>
  </si>
  <si>
    <t>职业年金（工资应发4%）</t>
  </si>
  <si>
    <t>个人养老金（工资应发8%）</t>
  </si>
  <si>
    <t>个人交纳医疗保险及大病互助金</t>
  </si>
  <si>
    <t>失业保险</t>
  </si>
  <si>
    <t>个人交纳住房公积金</t>
  </si>
  <si>
    <t>赵紫雷</t>
  </si>
  <si>
    <t>初级工</t>
  </si>
  <si>
    <t>=IF(K2&gt;=85,"</t>
  </si>
  <si>
    <t>优</t>
  </si>
  <si>
    <t>",IF(K2&gt;=74,"</t>
  </si>
  <si>
    <t>良</t>
  </si>
  <si>
    <t>",IF(K2&gt;=60,"</t>
  </si>
  <si>
    <t>及格</t>
  </si>
  <si>
    <t>","</t>
  </si>
  <si>
    <t>不及格</t>
  </si>
  <si>
    <t>"))) </t>
  </si>
  <si>
    <t>备注：1、机关工作人员（不含工人）党员党费计算方法：（职务工资+级别工资+高定工资+规范性津贴补贴-个人所得税-职业年金-个人交纳养老金-个人缴纳医疗保险及大病互助金-失业保险-个人缴纳住房公积金）×党员交纳党费比例
      2、标注为红色区域单元格含计算公式切勿修改。</t>
  </si>
  <si>
    <t>2021年喀什市机关事业单位离退休人员党费测算表</t>
  </si>
  <si>
    <t>填报单位：               单位性质：  行政          审核人：</t>
  </si>
  <si>
    <t>基本退休费</t>
  </si>
  <si>
    <t>张民 </t>
  </si>
  <si>
    <t>古力根娜·阿不都赛买提 </t>
  </si>
  <si>
    <t>衣米提·吾司曼 </t>
  </si>
  <si>
    <t>吴文叶 </t>
  </si>
  <si>
    <t>徐月英 </t>
  </si>
  <si>
    <t>李玉玲 </t>
  </si>
  <si>
    <t>依力哈木·依明</t>
  </si>
  <si>
    <t>黎明</t>
  </si>
  <si>
    <t>备注：1、机关退休党员党费计算方法：基本退休费×57%×党员交纳党费比例
      2、标注为红色区域单元格含计算公式切勿修改。</t>
  </si>
  <si>
    <r>
      <t xml:space="preserve">2020年喀什市机关事业单位公益性岗位及聘用人员党费测算表
</t>
    </r>
    <r>
      <rPr>
        <b/>
        <sz val="18"/>
        <rFont val="楷体_GB2312"/>
        <family val="0"/>
      </rPr>
      <t>（除市聘事业及按照公务员或事业工资标准统筹发工资的人员）</t>
    </r>
  </si>
  <si>
    <t xml:space="preserve">    填报单位：                      单位性质：                      审核人：</t>
  </si>
  <si>
    <t>基本工资</t>
  </si>
  <si>
    <t>应缴党费%</t>
  </si>
  <si>
    <t>韩策</t>
  </si>
  <si>
    <t>西部志愿者</t>
  </si>
  <si>
    <t>备注：1、公益性岗位及聘用人员党员党费计算方法：基本工资×党员交纳党费比例
      2、标注为红色区域单元格含计算公式切勿修改。</t>
  </si>
  <si>
    <t>2020年部队自主择业专业干部党费测算表</t>
  </si>
  <si>
    <t xml:space="preserve"> 填报单位：                   单位性质：                 审核人：</t>
  </si>
  <si>
    <t>基础工资</t>
  </si>
  <si>
    <t>军衔工资</t>
  </si>
  <si>
    <t>军龄工资</t>
  </si>
  <si>
    <t>备注：自主择业军人党费测算方案：参照退休人员，只计算基础性部分，不含津补贴。（础工资+职务工资+军衔工作+军龄工资）*党费缴纳比例。    
2、标注为红色区域单元格含计算公式切勿修改。</t>
  </si>
  <si>
    <t>领取习近平谈治国理政第三卷名单</t>
  </si>
  <si>
    <t>签字</t>
  </si>
  <si>
    <t>买合木提江·阿布都热依木</t>
  </si>
  <si>
    <t>邹宏建</t>
  </si>
  <si>
    <t>玉荪·麦海提</t>
  </si>
  <si>
    <t>李志珍</t>
  </si>
  <si>
    <t>阿依夏木古丽·吉力力</t>
  </si>
  <si>
    <t>胡斌</t>
  </si>
  <si>
    <t>张海洋</t>
  </si>
  <si>
    <t>李卫国</t>
  </si>
  <si>
    <t>依力哈木江·依明</t>
  </si>
  <si>
    <t>党 费 缴 纳 登 记 表</t>
  </si>
  <si>
    <t>月份；</t>
  </si>
  <si>
    <t>姓    名</t>
  </si>
  <si>
    <t>月工资收入</t>
  </si>
  <si>
    <t>党费的月工资收入基数</t>
  </si>
  <si>
    <t>应缴纳党费数</t>
  </si>
  <si>
    <t>实缴纳党费数</t>
  </si>
  <si>
    <t>缴纳党费人员签名</t>
  </si>
  <si>
    <t>古丽克孜·图拉普</t>
  </si>
  <si>
    <t>补交4-6月党费</t>
  </si>
  <si>
    <t>吐尔迪·阿布都吾甫尔</t>
  </si>
  <si>
    <t>李璇</t>
  </si>
  <si>
    <t>王慧栋</t>
  </si>
  <si>
    <t>彭天虎</t>
  </si>
  <si>
    <t>罗耀辉</t>
  </si>
  <si>
    <t>8-9党费</t>
  </si>
  <si>
    <t>肖开提·卡斯木</t>
  </si>
  <si>
    <t>热依汗古丽·力提甫</t>
  </si>
  <si>
    <t>应缴纳党费党员数：         人</t>
  </si>
  <si>
    <t>实缴纳党费数党员数：       人</t>
  </si>
  <si>
    <t>应收缴党费：                元</t>
  </si>
  <si>
    <t>收缴党费：                  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</si>
</sst>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71">
    <font>
      <sz val="12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Arial Unicode MS"/>
      <family val="0"/>
    </font>
    <font>
      <sz val="10"/>
      <name val="宋体"/>
      <family val="0"/>
    </font>
    <font>
      <sz val="22"/>
      <name val="方正小标宋简体"/>
      <family val="0"/>
    </font>
    <font>
      <sz val="12"/>
      <color indexed="10"/>
      <name val="宋体"/>
      <family val="0"/>
    </font>
    <font>
      <b/>
      <sz val="22"/>
      <name val="方正小标宋_GBK"/>
      <family val="0"/>
    </font>
    <font>
      <b/>
      <sz val="13"/>
      <name val="仿宋_GB2312"/>
      <family val="3"/>
    </font>
    <font>
      <sz val="13"/>
      <name val="黑体"/>
      <family val="3"/>
    </font>
    <font>
      <b/>
      <sz val="22"/>
      <name val="宋体"/>
      <family val="0"/>
    </font>
    <font>
      <sz val="11"/>
      <name val="宋体"/>
      <family val="0"/>
    </font>
    <font>
      <b/>
      <sz val="13"/>
      <name val="黑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sz val="144.75"/>
      <color indexed="8"/>
      <name val="Arial"/>
      <family val="2"/>
    </font>
    <font>
      <sz val="144.75"/>
      <color indexed="8"/>
      <name val="宋体"/>
      <family val="0"/>
    </font>
    <font>
      <sz val="22"/>
      <name val="方正小标宋_GBK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name val="楷体_GB2312"/>
      <family val="0"/>
    </font>
    <font>
      <sz val="11"/>
      <color rgb="FF000000"/>
      <name val="Calibri"/>
      <family val="0"/>
    </font>
    <font>
      <b/>
      <sz val="11"/>
      <color rgb="FF3F3F3F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FFF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b/>
      <sz val="18"/>
      <color rgb="FF44546A"/>
      <name val="Calibri"/>
      <family val="0"/>
    </font>
    <font>
      <b/>
      <sz val="11"/>
      <color rgb="FF000000"/>
      <name val="Calibri"/>
      <family val="0"/>
    </font>
    <font>
      <sz val="10"/>
      <color rgb="FF000000"/>
      <name val="Arial Unicode MS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44.75"/>
      <color rgb="FF111111"/>
      <name val="Arial"/>
      <family val="2"/>
    </font>
    <font>
      <sz val="144.75"/>
      <color rgb="FF111111"/>
      <name val="宋体"/>
      <family val="0"/>
    </font>
  </fonts>
  <fills count="59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2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Alignment="0" applyProtection="0"/>
    <xf numFmtId="0" fontId="43" fillId="4" borderId="0" applyNumberFormat="0" applyBorder="0" applyAlignment="0" applyProtection="0"/>
    <xf numFmtId="0" fontId="44" fillId="5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5" fillId="3" borderId="0" applyNumberFormat="0" applyAlignment="0" applyProtection="0"/>
    <xf numFmtId="0" fontId="43" fillId="6" borderId="0" applyNumberFormat="0" applyBorder="0" applyAlignment="0" applyProtection="0"/>
    <xf numFmtId="0" fontId="46" fillId="7" borderId="0" applyNumberFormat="0" applyBorder="0" applyAlignment="0" applyProtection="0"/>
    <xf numFmtId="43" fontId="23" fillId="0" borderId="0" applyFont="0" applyFill="0" applyBorder="0" applyAlignment="0" applyProtection="0"/>
    <xf numFmtId="0" fontId="47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>
      <alignment vertical="center"/>
      <protection/>
    </xf>
    <xf numFmtId="0" fontId="48" fillId="9" borderId="0" applyNumberFormat="0" applyBorder="0" applyAlignment="0" applyProtection="0"/>
    <xf numFmtId="0" fontId="49" fillId="10" borderId="2" applyNumberFormat="0" applyFont="0" applyAlignment="0" applyProtection="0"/>
    <xf numFmtId="0" fontId="47" fillId="11" borderId="0" applyNumberFormat="0" applyBorder="0" applyAlignment="0" applyProtection="0"/>
    <xf numFmtId="42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12" borderId="0" applyNumberFormat="0" applyBorder="0" applyAlignment="0" applyProtection="0"/>
    <xf numFmtId="42" fontId="49" fillId="0" borderId="0" applyFont="0" applyFill="0" applyBorder="0" applyAlignment="0" applyProtection="0"/>
    <xf numFmtId="0" fontId="50" fillId="0" borderId="4" applyNumberFormat="0" applyFill="0" applyAlignment="0" applyProtection="0"/>
    <xf numFmtId="0" fontId="47" fillId="13" borderId="0" applyNumberFormat="0" applyBorder="0" applyAlignment="0" applyProtection="0"/>
    <xf numFmtId="0" fontId="42" fillId="3" borderId="5" applyNumberFormat="0" applyAlignment="0" applyProtection="0"/>
    <xf numFmtId="0" fontId="45" fillId="3" borderId="1" applyNumberFormat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6" fillId="16" borderId="6" applyNumberFormat="0" applyAlignment="0" applyProtection="0"/>
    <xf numFmtId="0" fontId="43" fillId="17" borderId="0" applyNumberFormat="0" applyBorder="0" applyAlignment="0" applyProtection="0"/>
    <xf numFmtId="0" fontId="47" fillId="18" borderId="0" applyNumberFormat="0" applyBorder="0" applyAlignment="0" applyProtection="0"/>
    <xf numFmtId="0" fontId="57" fillId="0" borderId="7" applyNumberFormat="0" applyFill="0" applyAlignment="0" applyProtection="0"/>
    <xf numFmtId="0" fontId="41" fillId="19" borderId="0" applyNumberFormat="0" applyBorder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" borderId="0" applyNumberFormat="0" applyBorder="0" applyAlignment="0" applyProtection="0"/>
    <xf numFmtId="0" fontId="43" fillId="23" borderId="0" applyNumberFormat="0" applyBorder="0" applyAlignment="0" applyProtection="0"/>
    <xf numFmtId="0" fontId="47" fillId="24" borderId="0" applyNumberFormat="0" applyBorder="0" applyAlignment="0" applyProtection="0"/>
    <xf numFmtId="0" fontId="57" fillId="0" borderId="0" applyNumberFormat="0" applyFill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3" borderId="0" applyNumberFormat="0" applyAlignment="0" applyProtection="0"/>
    <xf numFmtId="0" fontId="57" fillId="0" borderId="0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41" fontId="49" fillId="0" borderId="0" applyFont="0" applyFill="0" applyBorder="0" applyAlignment="0" applyProtection="0"/>
    <xf numFmtId="0" fontId="47" fillId="29" borderId="0" applyNumberFormat="0" applyBorder="0" applyAlignment="0" applyProtection="0"/>
    <xf numFmtId="41" fontId="49" fillId="0" borderId="0" applyFont="0" applyFill="0" applyBorder="0" applyAlignment="0" applyProtection="0"/>
    <xf numFmtId="0" fontId="47" fillId="30" borderId="0" applyNumberFormat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Alignment="0" applyProtection="0"/>
    <xf numFmtId="0" fontId="43" fillId="31" borderId="0" applyNumberFormat="0" applyBorder="0" applyAlignment="0" applyProtection="0"/>
    <xf numFmtId="0" fontId="45" fillId="3" borderId="0" applyNumberFormat="0" applyAlignment="0" applyProtection="0"/>
    <xf numFmtId="0" fontId="43" fillId="32" borderId="0" applyNumberFormat="0" applyBorder="0" applyAlignment="0" applyProtection="0"/>
    <xf numFmtId="41" fontId="49" fillId="0" borderId="0" applyFont="0" applyFill="0" applyBorder="0" applyAlignment="0" applyProtection="0"/>
    <xf numFmtId="0" fontId="47" fillId="33" borderId="0" applyNumberFormat="0" applyBorder="0" applyAlignment="0" applyProtection="0"/>
    <xf numFmtId="0" fontId="45" fillId="3" borderId="0" applyNumberFormat="0" applyAlignment="0" applyProtection="0"/>
    <xf numFmtId="0" fontId="43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60" fillId="21" borderId="0" applyNumberFormat="0" applyBorder="0" applyAlignment="0" applyProtection="0"/>
    <xf numFmtId="0" fontId="43" fillId="37" borderId="0" applyNumberFormat="0" applyBorder="0" applyAlignment="0" applyProtection="0"/>
    <xf numFmtId="0" fontId="47" fillId="3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8" fillId="39" borderId="0" applyNumberFormat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41" fillId="40" borderId="0" applyNumberFormat="0" applyBorder="0" applyAlignment="0" applyProtection="0"/>
    <xf numFmtId="0" fontId="3" fillId="0" borderId="0">
      <alignment/>
      <protection/>
    </xf>
    <xf numFmtId="0" fontId="41" fillId="40" borderId="0" applyNumberFormat="0" applyBorder="0" applyAlignment="0" applyProtection="0"/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41" fillId="40" borderId="0" applyNumberFormat="0" applyBorder="0" applyAlignment="0" applyProtection="0"/>
    <xf numFmtId="0" fontId="41" fillId="14" borderId="0" applyNumberFormat="0" applyBorder="0" applyAlignment="0" applyProtection="0"/>
    <xf numFmtId="0" fontId="48" fillId="41" borderId="0" applyNumberFormat="0" applyBorder="0" applyAlignment="0" applyProtection="0"/>
    <xf numFmtId="0" fontId="41" fillId="1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8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1" fillId="0" borderId="0">
      <alignment vertical="center"/>
      <protection/>
    </xf>
    <xf numFmtId="0" fontId="48" fillId="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1" fillId="0" borderId="0" applyNumberFormat="0" applyFill="0" applyAlignment="0" applyProtection="0"/>
    <xf numFmtId="0" fontId="61" fillId="0" borderId="0" applyNumberFormat="0" applyFill="0" applyAlignment="0" applyProtection="0"/>
    <xf numFmtId="0" fontId="61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2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43" fontId="4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6" fillId="16" borderId="0" applyNumberFormat="0" applyAlignment="0" applyProtection="0"/>
    <xf numFmtId="0" fontId="63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39" fillId="0" borderId="0">
      <alignment/>
      <protection/>
    </xf>
    <xf numFmtId="0" fontId="41" fillId="0" borderId="0">
      <alignment vertical="center"/>
      <protection/>
    </xf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65" fillId="0" borderId="0" applyNumberFormat="0" applyFill="0" applyAlignment="0" applyProtection="0"/>
    <xf numFmtId="0" fontId="65" fillId="0" borderId="0" applyNumberFormat="0" applyFill="0" applyAlignment="0" applyProtection="0"/>
    <xf numFmtId="0" fontId="65" fillId="0" borderId="0" applyNumberFormat="0" applyFill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56" fillId="16" borderId="0" applyNumberFormat="0" applyAlignment="0" applyProtection="0"/>
    <xf numFmtId="0" fontId="56" fillId="16" borderId="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0" borderId="0" applyNumberFormat="0" applyFill="0" applyAlignment="0" applyProtection="0"/>
    <xf numFmtId="43" fontId="49" fillId="0" borderId="0" applyFont="0" applyFill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60" fillId="21" borderId="0" applyNumberFormat="0" applyBorder="0" applyAlignment="0" applyProtection="0"/>
    <xf numFmtId="0" fontId="44" fillId="5" borderId="0" applyNumberFormat="0" applyAlignment="0" applyProtection="0"/>
    <xf numFmtId="0" fontId="44" fillId="5" borderId="0" applyNumberFormat="0" applyAlignment="0" applyProtection="0"/>
    <xf numFmtId="0" fontId="44" fillId="5" borderId="0" applyNumberFormat="0" applyAlignment="0" applyProtection="0"/>
    <xf numFmtId="0" fontId="49" fillId="10" borderId="0" applyNumberFormat="0" applyFont="0" applyAlignment="0" applyProtection="0"/>
    <xf numFmtId="0" fontId="49" fillId="10" borderId="0" applyNumberFormat="0" applyFont="0" applyAlignment="0" applyProtection="0"/>
    <xf numFmtId="0" fontId="49" fillId="10" borderId="0" applyNumberFormat="0" applyFont="0" applyAlignment="0" applyProtection="0"/>
  </cellStyleXfs>
  <cellXfs count="14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3" fillId="0" borderId="9" xfId="93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3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6" fillId="0" borderId="9" xfId="30" applyFont="1" applyBorder="1" applyAlignment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66" fillId="0" borderId="9" xfId="3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56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49" fontId="3" fillId="0" borderId="9" xfId="93" applyNumberFormat="1" applyBorder="1" applyAlignment="1">
      <alignment horizontal="center" vertical="center" wrapText="1"/>
      <protection/>
    </xf>
    <xf numFmtId="49" fontId="3" fillId="0" borderId="10" xfId="93" applyNumberForma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35" borderId="9" xfId="0" applyFont="1" applyFill="1" applyBorder="1" applyAlignment="1" applyProtection="1">
      <alignment horizontal="center" vertical="center" wrapText="1"/>
      <protection locked="0"/>
    </xf>
    <xf numFmtId="0" fontId="2" fillId="57" borderId="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177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8" fillId="10" borderId="11" xfId="0" applyNumberFormat="1" applyFont="1" applyFill="1" applyBorder="1" applyAlignment="1">
      <alignment horizontal="center" vertical="center"/>
    </xf>
    <xf numFmtId="178" fontId="67" fillId="1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 shrinkToFit="1"/>
      <protection locked="0"/>
    </xf>
    <xf numFmtId="178" fontId="8" fillId="10" borderId="0" xfId="0" applyNumberFormat="1" applyFont="1" applyFill="1" applyBorder="1" applyAlignment="1">
      <alignment horizontal="center" vertical="center"/>
    </xf>
    <xf numFmtId="178" fontId="67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left" vertical="center" wrapText="1"/>
    </xf>
    <xf numFmtId="178" fontId="8" fillId="10" borderId="11" xfId="0" applyNumberFormat="1" applyFont="1" applyFill="1" applyBorder="1" applyAlignment="1" applyProtection="1">
      <alignment horizontal="center" vertical="center"/>
      <protection locked="0"/>
    </xf>
    <xf numFmtId="178" fontId="8" fillId="1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57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0" fontId="13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13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>
      <alignment horizontal="center" vertical="center"/>
    </xf>
    <xf numFmtId="178" fontId="8" fillId="10" borderId="9" xfId="0" applyNumberFormat="1" applyFont="1" applyFill="1" applyBorder="1" applyAlignment="1" applyProtection="1">
      <alignment horizontal="center" vertical="center"/>
      <protection locked="0"/>
    </xf>
    <xf numFmtId="1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67" fillId="1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76" fontId="8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2" fillId="57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0" fontId="66" fillId="0" borderId="0" xfId="162" applyFont="1" applyFill="1" applyBorder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2" fillId="56" borderId="10" xfId="0" applyFont="1" applyFill="1" applyBorder="1" applyAlignment="1" applyProtection="1">
      <alignment horizontal="center" vertical="center" wrapText="1"/>
      <protection locked="0"/>
    </xf>
    <xf numFmtId="0" fontId="2" fillId="38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9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horizontal="center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0" fontId="1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4" fontId="3" fillId="0" borderId="9" xfId="93" applyNumberFormat="1" applyFont="1" applyFill="1" applyBorder="1" applyAlignment="1" applyProtection="1">
      <alignment horizontal="right" vertical="center"/>
      <protection/>
    </xf>
    <xf numFmtId="178" fontId="16" fillId="10" borderId="9" xfId="0" applyNumberFormat="1" applyFont="1" applyFill="1" applyBorder="1" applyAlignment="1" applyProtection="1">
      <alignment horizontal="center" vertical="center"/>
      <protection locked="0"/>
    </xf>
    <xf numFmtId="178" fontId="68" fillId="10" borderId="9" xfId="0" applyNumberFormat="1" applyFont="1" applyFill="1" applyBorder="1" applyAlignment="1" applyProtection="1">
      <alignment horizontal="center" vertical="center"/>
      <protection locked="0"/>
    </xf>
    <xf numFmtId="178" fontId="16" fillId="10" borderId="11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58" borderId="9" xfId="0" applyFont="1" applyFill="1" applyBorder="1" applyAlignment="1" applyProtection="1">
      <alignment horizontal="center" vertical="center" wrapText="1"/>
      <protection locked="0"/>
    </xf>
    <xf numFmtId="49" fontId="3" fillId="0" borderId="10" xfId="93" applyNumberFormat="1" applyFont="1" applyFill="1" applyBorder="1" applyAlignment="1" applyProtection="1">
      <alignment horizontal="left" vertical="center" wrapText="1"/>
      <protection/>
    </xf>
    <xf numFmtId="4" fontId="3" fillId="0" borderId="9" xfId="93" applyNumberFormat="1" applyBorder="1" applyAlignment="1">
      <alignment horizontal="right" vertical="center"/>
      <protection/>
    </xf>
    <xf numFmtId="0" fontId="0" fillId="0" borderId="0" xfId="0" applyFont="1" applyBorder="1" applyAlignment="1">
      <alignment horizontal="left" vertical="top" wrapText="1"/>
    </xf>
    <xf numFmtId="4" fontId="3" fillId="0" borderId="9" xfId="93" applyNumberFormat="1" applyFont="1" applyFill="1" applyBorder="1" applyAlignment="1" applyProtection="1">
      <alignment horizontal="center" vertical="center"/>
      <protection/>
    </xf>
    <xf numFmtId="176" fontId="68" fillId="10" borderId="11" xfId="0" applyNumberFormat="1" applyFont="1" applyFill="1" applyBorder="1" applyAlignment="1" applyProtection="1">
      <alignment horizontal="center" vertical="center"/>
      <protection locked="0"/>
    </xf>
    <xf numFmtId="178" fontId="68" fillId="10" borderId="11" xfId="0" applyNumberFormat="1" applyFont="1" applyFill="1" applyBorder="1" applyAlignment="1" applyProtection="1">
      <alignment horizontal="center" vertical="center"/>
      <protection locked="0"/>
    </xf>
    <xf numFmtId="176" fontId="68" fillId="1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3" fillId="0" borderId="9" xfId="93" applyNumberFormat="1" applyFont="1" applyFill="1" applyBorder="1" applyAlignment="1" applyProtection="1">
      <alignment horizontal="left" vertical="center" wrapText="1"/>
      <protection/>
    </xf>
  </cellXfs>
  <cellStyles count="190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货币[0] 3" xfId="34"/>
    <cellStyle name="标题 4" xfId="35"/>
    <cellStyle name="警告文本" xfId="36"/>
    <cellStyle name="_ET_STYLE_NoName_00_" xfId="37"/>
    <cellStyle name="标题" xfId="38"/>
    <cellStyle name="解释性文本" xfId="39"/>
    <cellStyle name="百分比 4" xfId="40"/>
    <cellStyle name="标题 1" xfId="41"/>
    <cellStyle name="标题 2" xfId="42"/>
    <cellStyle name="60% - 强调文字颜色 1" xfId="43"/>
    <cellStyle name="货币[0] 2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链接单元格 3" xfId="63"/>
    <cellStyle name="20% - 强调文字颜色 1" xfId="64"/>
    <cellStyle name="40% - 强调文字颜色 1" xfId="65"/>
    <cellStyle name="输出 2" xfId="66"/>
    <cellStyle name="链接单元格 4" xfId="67"/>
    <cellStyle name="20% - 强调文字颜色 2" xfId="68"/>
    <cellStyle name="40% - 强调文字颜色 2" xfId="69"/>
    <cellStyle name="千位分隔[0] 2" xfId="70"/>
    <cellStyle name="强调文字颜色 3" xfId="71"/>
    <cellStyle name="千位分隔[0] 3" xfId="72"/>
    <cellStyle name="强调文字颜色 4" xfId="73"/>
    <cellStyle name="20% - 强调文字颜色 1 3" xfId="74"/>
    <cellStyle name="输出 4" xfId="75"/>
    <cellStyle name="20% - 强调文字颜色 4" xfId="76"/>
    <cellStyle name="计算 3" xfId="77"/>
    <cellStyle name="40% - 强调文字颜色 4" xfId="78"/>
    <cellStyle name="千位分隔[0] 4" xfId="79"/>
    <cellStyle name="强调文字颜色 5" xfId="80"/>
    <cellStyle name="计算 4" xfId="81"/>
    <cellStyle name="40% - 强调文字颜色 5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2 2" xfId="88"/>
    <cellStyle name="20% - 强调文字颜色 2 4" xfId="89"/>
    <cellStyle name="20% - 强调文字颜色 3 2" xfId="90"/>
    <cellStyle name="60% - 强调文字颜色 1 2" xfId="91"/>
    <cellStyle name="20% - 强调文字颜色 3 4" xfId="92"/>
    <cellStyle name="常规 3" xfId="93"/>
    <cellStyle name="20% - 强调文字颜色 4 2" xfId="94"/>
    <cellStyle name="常规 4" xfId="95"/>
    <cellStyle name="20% - 强调文字颜色 4 3" xfId="96"/>
    <cellStyle name="常规 5" xfId="97"/>
    <cellStyle name="60% - 强调文字颜色 2 2" xfId="98"/>
    <cellStyle name="20% - 强调文字颜色 4 4" xfId="99"/>
    <cellStyle name="20% - 强调文字颜色 5 2" xfId="100"/>
    <cellStyle name="60% - 强调文字颜色 3 2" xfId="101"/>
    <cellStyle name="20% - 强调文字颜色 5 4" xfId="102"/>
    <cellStyle name="20% - 强调文字颜色 6 2" xfId="103"/>
    <cellStyle name="20% - 强调文字颜色 6 3" xfId="104"/>
    <cellStyle name="60% - 强调文字颜色 4 2" xfId="105"/>
    <cellStyle name="20% - 强调文字颜色 6 4" xfId="106"/>
    <cellStyle name="40% - 强调文字颜色 1 2" xfId="107"/>
    <cellStyle name="40% - 强调文字颜色 1 3" xfId="108"/>
    <cellStyle name="40% - 强调文字颜色 1 4" xfId="109"/>
    <cellStyle name="40% - 强调文字颜色 2 2" xfId="110"/>
    <cellStyle name="40% - 强调文字颜色 2 3" xfId="111"/>
    <cellStyle name="40% - 强调文字颜色 2 4" xfId="112"/>
    <cellStyle name="40% - 强调文字颜色 3 2" xfId="113"/>
    <cellStyle name="40% - 强调文字颜色 3 3" xfId="114"/>
    <cellStyle name="40% - 强调文字颜色 3 4" xfId="115"/>
    <cellStyle name="40% - 强调文字颜色 4 3" xfId="116"/>
    <cellStyle name="40% - 强调文字颜色 4 4" xfId="117"/>
    <cellStyle name="40% - 强调文字颜色 5 2" xfId="118"/>
    <cellStyle name="40% - 强调文字颜色 5 3" xfId="119"/>
    <cellStyle name="40% - 强调文字颜色 5 4" xfId="120"/>
    <cellStyle name="40% - 强调文字颜色 6 2" xfId="121"/>
    <cellStyle name="40% - 强调文字颜色 6 3" xfId="122"/>
    <cellStyle name="40% - 强调文字颜色 6 4" xfId="123"/>
    <cellStyle name="60% - 强调文字颜色 1 3" xfId="124"/>
    <cellStyle name="60% - 强调文字颜色 1 4" xfId="125"/>
    <cellStyle name="常规 7" xfId="126"/>
    <cellStyle name="60% - 强调文字颜色 2 4" xfId="127"/>
    <cellStyle name="60% - 强调文字颜色 3 3" xfId="128"/>
    <cellStyle name="60% - 强调文字颜色 3 4" xfId="129"/>
    <cellStyle name="60% - 强调文字颜色 4 3" xfId="130"/>
    <cellStyle name="60% - 强调文字颜色 4 4" xfId="131"/>
    <cellStyle name="60% - 强调文字颜色 5 2" xfId="132"/>
    <cellStyle name="60% - 强调文字颜色 5 3" xfId="133"/>
    <cellStyle name="60% - 强调文字颜色 5 4" xfId="134"/>
    <cellStyle name="60% - 强调文字颜色 6 2" xfId="135"/>
    <cellStyle name="60% - 强调文字颜色 6 3" xfId="136"/>
    <cellStyle name="60% - 强调文字颜色 6 4" xfId="137"/>
    <cellStyle name="百分比 2" xfId="138"/>
    <cellStyle name="百分比 3" xfId="139"/>
    <cellStyle name="标题 1 2" xfId="140"/>
    <cellStyle name="标题 1 3" xfId="141"/>
    <cellStyle name="标题 1 4" xfId="142"/>
    <cellStyle name="标题 2 2" xfId="143"/>
    <cellStyle name="标题 2 3" xfId="144"/>
    <cellStyle name="标题 2 4" xfId="145"/>
    <cellStyle name="标题 3 2" xfId="146"/>
    <cellStyle name="标题 3 3" xfId="147"/>
    <cellStyle name="标题 3 4" xfId="148"/>
    <cellStyle name="千位分隔 3" xfId="149"/>
    <cellStyle name="标题 4 2" xfId="150"/>
    <cellStyle name="千位分隔 4" xfId="151"/>
    <cellStyle name="标题 4 3" xfId="152"/>
    <cellStyle name="检查单元格 2" xfId="153"/>
    <cellStyle name="标题 4 4" xfId="154"/>
    <cellStyle name="货币[0] 4" xfId="155"/>
    <cellStyle name="标题 5" xfId="156"/>
    <cellStyle name="标题 6" xfId="157"/>
    <cellStyle name="标题 7" xfId="158"/>
    <cellStyle name="差 2" xfId="159"/>
    <cellStyle name="差 3" xfId="160"/>
    <cellStyle name="常规 2" xfId="161"/>
    <cellStyle name="常规 8" xfId="162"/>
    <cellStyle name="好 2" xfId="163"/>
    <cellStyle name="好 3" xfId="164"/>
    <cellStyle name="汇总 2" xfId="165"/>
    <cellStyle name="汇总 3" xfId="166"/>
    <cellStyle name="汇总 4" xfId="167"/>
    <cellStyle name="货币 2" xfId="168"/>
    <cellStyle name="货币 3" xfId="169"/>
    <cellStyle name="货币 4" xfId="170"/>
    <cellStyle name="检查单元格 3" xfId="171"/>
    <cellStyle name="检查单元格 4" xfId="172"/>
    <cellStyle name="解释性文本 2" xfId="173"/>
    <cellStyle name="解释性文本 3" xfId="174"/>
    <cellStyle name="警告文本 2" xfId="175"/>
    <cellStyle name="警告文本 3" xfId="176"/>
    <cellStyle name="链接单元格 2" xfId="177"/>
    <cellStyle name="千位分隔 2" xfId="178"/>
    <cellStyle name="强调文字颜色 1 2" xfId="179"/>
    <cellStyle name="强调文字颜色 1 3" xfId="180"/>
    <cellStyle name="强调文字颜色 1 4" xfId="181"/>
    <cellStyle name="强调文字颜色 2 2" xfId="182"/>
    <cellStyle name="强调文字颜色 2 3" xfId="183"/>
    <cellStyle name="强调文字颜色 2 4" xfId="184"/>
    <cellStyle name="强调文字颜色 3 2" xfId="185"/>
    <cellStyle name="强调文字颜色 3 3" xfId="186"/>
    <cellStyle name="强调文字颜色 3 4" xfId="187"/>
    <cellStyle name="强调文字颜色 4 2" xfId="188"/>
    <cellStyle name="强调文字颜色 4 3" xfId="189"/>
    <cellStyle name="强调文字颜色 4 4" xfId="190"/>
    <cellStyle name="强调文字颜色 5 2" xfId="191"/>
    <cellStyle name="强调文字颜色 5 3" xfId="192"/>
    <cellStyle name="强调文字颜色 5 4" xfId="193"/>
    <cellStyle name="强调文字颜色 6 2" xfId="194"/>
    <cellStyle name="强调文字颜色 6 3" xfId="195"/>
    <cellStyle name="强调文字颜色 6 4" xfId="196"/>
    <cellStyle name="适中 3" xfId="197"/>
    <cellStyle name="输入 2" xfId="198"/>
    <cellStyle name="输入 3" xfId="199"/>
    <cellStyle name="输入 4" xfId="200"/>
    <cellStyle name="注释 2" xfId="201"/>
    <cellStyle name="注释 3" xfId="202"/>
    <cellStyle name="注释 4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64"/>
  <sheetViews>
    <sheetView tabSelected="1" zoomScale="85" zoomScaleNormal="85" zoomScaleSheetLayoutView="100" workbookViewId="0" topLeftCell="A1">
      <selection activeCell="U5" sqref="U5"/>
    </sheetView>
  </sheetViews>
  <sheetFormatPr defaultColWidth="9.00390625" defaultRowHeight="14.25"/>
  <cols>
    <col min="1" max="1" width="4.375" style="0" customWidth="1"/>
    <col min="2" max="2" width="10.875" style="30" customWidth="1"/>
    <col min="3" max="3" width="9.50390625" style="30" customWidth="1"/>
    <col min="4" max="4" width="7.50390625" style="30" customWidth="1"/>
    <col min="5" max="5" width="7.25390625" style="30" customWidth="1"/>
    <col min="6" max="6" width="6.50390625" style="30" customWidth="1"/>
    <col min="7" max="7" width="9.50390625" style="30" customWidth="1"/>
    <col min="8" max="8" width="7.00390625" style="95" customWidth="1"/>
    <col min="9" max="11" width="11.50390625" style="96" customWidth="1"/>
    <col min="12" max="12" width="10.75390625" style="96" customWidth="1"/>
    <col min="13" max="13" width="11.125" style="30" customWidth="1"/>
    <col min="14" max="14" width="7.375" style="97" customWidth="1"/>
    <col min="15" max="15" width="8.25390625" style="97" customWidth="1"/>
    <col min="16" max="16" width="12.625" style="0" customWidth="1"/>
  </cols>
  <sheetData>
    <row r="1" spans="1:16" ht="4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8.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8.5" customHeight="1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28.5" customHeight="1">
      <c r="A4" s="142" t="s">
        <v>3</v>
      </c>
      <c r="B4" s="102" t="s">
        <v>4</v>
      </c>
      <c r="C4" s="102"/>
      <c r="D4" s="102" t="s">
        <v>5</v>
      </c>
      <c r="E4" s="102"/>
      <c r="F4" s="102"/>
      <c r="G4" s="102"/>
      <c r="H4" s="102" t="s">
        <v>6</v>
      </c>
      <c r="I4" s="102"/>
      <c r="J4" s="102"/>
      <c r="K4" s="102"/>
      <c r="L4" s="102"/>
      <c r="M4" s="102" t="s">
        <v>7</v>
      </c>
      <c r="N4" s="102"/>
      <c r="O4" s="102"/>
      <c r="P4" s="102"/>
    </row>
    <row r="5" spans="1:16" s="28" customFormat="1" ht="70.5" customHeight="1">
      <c r="A5" s="32"/>
      <c r="B5" s="33" t="s">
        <v>8</v>
      </c>
      <c r="C5" s="33" t="s">
        <v>9</v>
      </c>
      <c r="D5" s="42" t="s">
        <v>10</v>
      </c>
      <c r="E5" s="42" t="s">
        <v>11</v>
      </c>
      <c r="F5" s="42" t="s">
        <v>12</v>
      </c>
      <c r="G5" s="42" t="s">
        <v>13</v>
      </c>
      <c r="H5" s="104" t="s">
        <v>14</v>
      </c>
      <c r="I5" s="104" t="s">
        <v>15</v>
      </c>
      <c r="J5" s="104" t="s">
        <v>16</v>
      </c>
      <c r="K5" s="104" t="s">
        <v>17</v>
      </c>
      <c r="L5" s="104" t="s">
        <v>18</v>
      </c>
      <c r="M5" s="43" t="s">
        <v>19</v>
      </c>
      <c r="N5" s="43" t="s">
        <v>20</v>
      </c>
      <c r="O5" s="43" t="s">
        <v>21</v>
      </c>
      <c r="P5" s="43" t="s">
        <v>22</v>
      </c>
    </row>
    <row r="6" spans="1:16" ht="21.75" customHeight="1">
      <c r="A6" s="34">
        <v>1</v>
      </c>
      <c r="B6" s="143" t="s">
        <v>23</v>
      </c>
      <c r="C6" s="10" t="s">
        <v>24</v>
      </c>
      <c r="D6" s="123">
        <v>2220</v>
      </c>
      <c r="E6" s="123">
        <v>3335</v>
      </c>
      <c r="F6" s="105"/>
      <c r="G6" s="123">
        <v>2670</v>
      </c>
      <c r="H6" s="123">
        <v>89.2</v>
      </c>
      <c r="I6" s="123">
        <v>441.32</v>
      </c>
      <c r="J6" s="123">
        <v>882.64</v>
      </c>
      <c r="K6" s="123">
        <v>230.66</v>
      </c>
      <c r="L6" s="123">
        <v>1434</v>
      </c>
      <c r="M6" s="124">
        <f aca="true" t="shared" si="0" ref="M6:M20">D6+E6+F6+G6-H6-I6-J6-K6-L6</f>
        <v>5147.18</v>
      </c>
      <c r="N6" s="125" t="str">
        <f aca="true" t="shared" si="1" ref="N6:N20">IF(M6&lt;=3000,"0.5%",IF(AND(M6&gt;3000,M6&lt;=5000),"1%",IF(AND(M6&gt;5000,M6&lt;=10000),"1.5%",IF(AND(M6&gt;10000),"2%",))))</f>
        <v>1.5%</v>
      </c>
      <c r="O6" s="124">
        <f aca="true" t="shared" si="2" ref="O6:O20">M6*N6</f>
        <v>77.2077</v>
      </c>
      <c r="P6" s="124">
        <f aca="true" t="shared" si="3" ref="P6:P20">O6*12</f>
        <v>926.4924000000001</v>
      </c>
    </row>
    <row r="7" spans="1:16" ht="21.75" customHeight="1">
      <c r="A7" s="34">
        <v>2</v>
      </c>
      <c r="B7" s="143" t="s">
        <v>25</v>
      </c>
      <c r="C7" s="10" t="s">
        <v>26</v>
      </c>
      <c r="D7" s="123">
        <v>1330</v>
      </c>
      <c r="E7" s="123">
        <v>1951</v>
      </c>
      <c r="F7" s="14"/>
      <c r="G7" s="123">
        <v>2180</v>
      </c>
      <c r="H7" s="123">
        <v>0</v>
      </c>
      <c r="I7" s="123">
        <v>305.28</v>
      </c>
      <c r="J7" s="123">
        <v>610.56</v>
      </c>
      <c r="K7" s="123">
        <v>162.64</v>
      </c>
      <c r="L7" s="123">
        <v>1009</v>
      </c>
      <c r="M7" s="124">
        <f t="shared" si="0"/>
        <v>3373.5199999999995</v>
      </c>
      <c r="N7" s="125" t="str">
        <f t="shared" si="1"/>
        <v>1%</v>
      </c>
      <c r="O7" s="124">
        <f t="shared" si="2"/>
        <v>33.7352</v>
      </c>
      <c r="P7" s="124">
        <f t="shared" si="3"/>
        <v>404.8224</v>
      </c>
    </row>
    <row r="8" spans="1:16" ht="21.75" customHeight="1">
      <c r="A8" s="34">
        <v>3</v>
      </c>
      <c r="B8" s="143" t="s">
        <v>27</v>
      </c>
      <c r="C8" s="107" t="s">
        <v>28</v>
      </c>
      <c r="D8" s="123">
        <v>1170</v>
      </c>
      <c r="E8" s="123">
        <v>2571</v>
      </c>
      <c r="F8" s="114"/>
      <c r="G8" s="123">
        <v>2045</v>
      </c>
      <c r="H8" s="123">
        <v>0</v>
      </c>
      <c r="I8" s="123">
        <v>319.84</v>
      </c>
      <c r="J8" s="123">
        <v>639.68</v>
      </c>
      <c r="K8" s="123">
        <v>169.92</v>
      </c>
      <c r="L8" s="123">
        <v>1189</v>
      </c>
      <c r="M8" s="124">
        <f t="shared" si="0"/>
        <v>3467.5599999999995</v>
      </c>
      <c r="N8" s="125" t="str">
        <f t="shared" si="1"/>
        <v>1%</v>
      </c>
      <c r="O8" s="124">
        <f t="shared" si="2"/>
        <v>34.675599999999996</v>
      </c>
      <c r="P8" s="124">
        <f t="shared" si="3"/>
        <v>416.1071999999999</v>
      </c>
    </row>
    <row r="9" spans="1:16" ht="21.75" customHeight="1">
      <c r="A9" s="34">
        <v>4</v>
      </c>
      <c r="B9" s="143" t="s">
        <v>29</v>
      </c>
      <c r="C9" s="10" t="s">
        <v>30</v>
      </c>
      <c r="D9" s="123">
        <v>1010</v>
      </c>
      <c r="E9" s="123">
        <v>1571</v>
      </c>
      <c r="F9" s="116"/>
      <c r="G9" s="123">
        <v>1885</v>
      </c>
      <c r="H9" s="123">
        <v>0</v>
      </c>
      <c r="I9" s="123">
        <v>253.32</v>
      </c>
      <c r="J9" s="123">
        <v>506.64</v>
      </c>
      <c r="K9" s="123">
        <v>136.66</v>
      </c>
      <c r="L9" s="123">
        <v>856</v>
      </c>
      <c r="M9" s="124">
        <f t="shared" si="0"/>
        <v>2713.3800000000006</v>
      </c>
      <c r="N9" s="125" t="str">
        <f t="shared" si="1"/>
        <v>0.5%</v>
      </c>
      <c r="O9" s="124">
        <f t="shared" si="2"/>
        <v>13.566900000000004</v>
      </c>
      <c r="P9" s="124">
        <f t="shared" si="3"/>
        <v>162.80280000000005</v>
      </c>
    </row>
    <row r="10" spans="1:16" ht="21.75" customHeight="1">
      <c r="A10" s="34">
        <v>5</v>
      </c>
      <c r="B10" s="143" t="s">
        <v>31</v>
      </c>
      <c r="C10" s="10" t="s">
        <v>32</v>
      </c>
      <c r="D10" s="123">
        <v>940</v>
      </c>
      <c r="E10" s="123">
        <v>1487</v>
      </c>
      <c r="F10" s="119"/>
      <c r="G10" s="123">
        <v>1885</v>
      </c>
      <c r="H10" s="123">
        <v>0</v>
      </c>
      <c r="I10" s="123">
        <v>249.68</v>
      </c>
      <c r="J10" s="123">
        <v>499.36</v>
      </c>
      <c r="K10" s="123">
        <v>134.84</v>
      </c>
      <c r="L10" s="123">
        <v>837</v>
      </c>
      <c r="M10" s="124">
        <f t="shared" si="0"/>
        <v>2591.12</v>
      </c>
      <c r="N10" s="125" t="str">
        <f t="shared" si="1"/>
        <v>0.5%</v>
      </c>
      <c r="O10" s="124">
        <f t="shared" si="2"/>
        <v>12.9556</v>
      </c>
      <c r="P10" s="124">
        <f t="shared" si="3"/>
        <v>155.4672</v>
      </c>
    </row>
    <row r="11" spans="1:16" ht="21.75" customHeight="1">
      <c r="A11" s="34">
        <v>6</v>
      </c>
      <c r="B11" s="143" t="s">
        <v>33</v>
      </c>
      <c r="C11" s="10" t="s">
        <v>34</v>
      </c>
      <c r="D11" s="123">
        <v>1050</v>
      </c>
      <c r="E11" s="123">
        <v>1487</v>
      </c>
      <c r="F11" s="119"/>
      <c r="G11" s="123">
        <v>1965</v>
      </c>
      <c r="H11" s="123">
        <v>0</v>
      </c>
      <c r="I11" s="123">
        <v>257.64</v>
      </c>
      <c r="J11" s="123">
        <v>515.28</v>
      </c>
      <c r="K11" s="123">
        <v>138.82</v>
      </c>
      <c r="L11" s="123">
        <v>860</v>
      </c>
      <c r="M11" s="124">
        <f t="shared" si="0"/>
        <v>2730.2599999999998</v>
      </c>
      <c r="N11" s="125" t="str">
        <f t="shared" si="1"/>
        <v>0.5%</v>
      </c>
      <c r="O11" s="124">
        <f t="shared" si="2"/>
        <v>13.651299999999999</v>
      </c>
      <c r="P11" s="124">
        <f t="shared" si="3"/>
        <v>163.8156</v>
      </c>
    </row>
    <row r="12" spans="1:16" ht="21.75" customHeight="1">
      <c r="A12" s="34">
        <v>7</v>
      </c>
      <c r="B12" s="143" t="s">
        <v>35</v>
      </c>
      <c r="C12" s="10" t="s">
        <v>32</v>
      </c>
      <c r="D12" s="123">
        <v>940</v>
      </c>
      <c r="E12" s="123">
        <v>1655</v>
      </c>
      <c r="F12" s="119"/>
      <c r="G12" s="123">
        <v>1885</v>
      </c>
      <c r="H12" s="123">
        <v>0</v>
      </c>
      <c r="I12" s="123">
        <v>256.96</v>
      </c>
      <c r="J12" s="123">
        <v>513.92</v>
      </c>
      <c r="K12" s="123">
        <v>138.48</v>
      </c>
      <c r="L12" s="123">
        <v>858</v>
      </c>
      <c r="M12" s="124">
        <f t="shared" si="0"/>
        <v>2712.64</v>
      </c>
      <c r="N12" s="125" t="str">
        <f t="shared" si="1"/>
        <v>0.5%</v>
      </c>
      <c r="O12" s="124">
        <f t="shared" si="2"/>
        <v>13.5632</v>
      </c>
      <c r="P12" s="124">
        <f t="shared" si="3"/>
        <v>162.7584</v>
      </c>
    </row>
    <row r="13" spans="1:16" s="29" customFormat="1" ht="21.75" customHeight="1">
      <c r="A13" s="34">
        <v>8</v>
      </c>
      <c r="B13" s="143" t="s">
        <v>36</v>
      </c>
      <c r="C13" s="10" t="s">
        <v>37</v>
      </c>
      <c r="D13" s="123">
        <v>780</v>
      </c>
      <c r="E13" s="123">
        <v>1380</v>
      </c>
      <c r="F13" s="119"/>
      <c r="G13" s="123">
        <v>1775</v>
      </c>
      <c r="H13" s="123">
        <v>0</v>
      </c>
      <c r="I13" s="123">
        <v>225.44</v>
      </c>
      <c r="J13" s="123">
        <v>450.88</v>
      </c>
      <c r="K13" s="123">
        <v>122.72</v>
      </c>
      <c r="L13" s="123">
        <v>758</v>
      </c>
      <c r="M13" s="124">
        <f t="shared" si="0"/>
        <v>2377.96</v>
      </c>
      <c r="N13" s="125" t="str">
        <f t="shared" si="1"/>
        <v>0.5%</v>
      </c>
      <c r="O13" s="124">
        <f t="shared" si="2"/>
        <v>11.889800000000001</v>
      </c>
      <c r="P13" s="124">
        <f t="shared" si="3"/>
        <v>142.6776</v>
      </c>
    </row>
    <row r="14" spans="1:16" ht="21.75" customHeight="1">
      <c r="A14" s="34">
        <v>9</v>
      </c>
      <c r="B14" s="143" t="s">
        <v>38</v>
      </c>
      <c r="C14" s="10" t="s">
        <v>34</v>
      </c>
      <c r="D14" s="123">
        <v>1050</v>
      </c>
      <c r="E14" s="123">
        <v>2390</v>
      </c>
      <c r="F14" s="119"/>
      <c r="G14" s="123">
        <v>1965</v>
      </c>
      <c r="H14" s="123">
        <v>0</v>
      </c>
      <c r="I14" s="123">
        <v>300.68</v>
      </c>
      <c r="J14" s="123">
        <v>601.36</v>
      </c>
      <c r="K14" s="123">
        <v>160.34</v>
      </c>
      <c r="L14" s="123">
        <v>979</v>
      </c>
      <c r="M14" s="124">
        <f t="shared" si="0"/>
        <v>3363.62</v>
      </c>
      <c r="N14" s="125" t="str">
        <f t="shared" si="1"/>
        <v>1%</v>
      </c>
      <c r="O14" s="124">
        <f t="shared" si="2"/>
        <v>33.6362</v>
      </c>
      <c r="P14" s="124">
        <f t="shared" si="3"/>
        <v>403.6344</v>
      </c>
    </row>
    <row r="15" spans="1:16" ht="21.75" customHeight="1">
      <c r="A15" s="34">
        <v>10</v>
      </c>
      <c r="B15" s="143" t="s">
        <v>39</v>
      </c>
      <c r="C15" s="10" t="s">
        <v>30</v>
      </c>
      <c r="D15" s="123">
        <v>1010</v>
      </c>
      <c r="E15" s="123">
        <v>1655</v>
      </c>
      <c r="F15" s="119"/>
      <c r="G15" s="123">
        <v>1885</v>
      </c>
      <c r="H15" s="123">
        <v>0</v>
      </c>
      <c r="I15" s="123">
        <v>260</v>
      </c>
      <c r="J15" s="123">
        <v>520</v>
      </c>
      <c r="K15" s="123">
        <v>140</v>
      </c>
      <c r="L15" s="123">
        <v>866</v>
      </c>
      <c r="M15" s="124">
        <f t="shared" si="0"/>
        <v>2764</v>
      </c>
      <c r="N15" s="125" t="str">
        <f t="shared" si="1"/>
        <v>0.5%</v>
      </c>
      <c r="O15" s="124">
        <f t="shared" si="2"/>
        <v>13.82</v>
      </c>
      <c r="P15" s="124">
        <f t="shared" si="3"/>
        <v>165.84</v>
      </c>
    </row>
    <row r="16" spans="1:16" s="29" customFormat="1" ht="21.75" customHeight="1">
      <c r="A16" s="34">
        <v>11</v>
      </c>
      <c r="B16" s="143" t="s">
        <v>40</v>
      </c>
      <c r="C16" s="10" t="s">
        <v>30</v>
      </c>
      <c r="D16" s="123">
        <v>1010</v>
      </c>
      <c r="E16" s="123">
        <v>1776</v>
      </c>
      <c r="F16" s="119"/>
      <c r="G16" s="123">
        <v>1885</v>
      </c>
      <c r="H16" s="123">
        <v>0</v>
      </c>
      <c r="I16" s="123">
        <v>266.56</v>
      </c>
      <c r="J16" s="123">
        <v>533.12</v>
      </c>
      <c r="K16" s="123">
        <v>143.28</v>
      </c>
      <c r="L16" s="123">
        <v>886</v>
      </c>
      <c r="M16" s="124">
        <f t="shared" si="0"/>
        <v>2842.0399999999995</v>
      </c>
      <c r="N16" s="125" t="str">
        <f t="shared" si="1"/>
        <v>0.5%</v>
      </c>
      <c r="O16" s="124">
        <f t="shared" si="2"/>
        <v>14.210199999999999</v>
      </c>
      <c r="P16" s="124">
        <f t="shared" si="3"/>
        <v>170.52239999999998</v>
      </c>
    </row>
    <row r="17" spans="1:16" ht="21.75" customHeight="1">
      <c r="A17" s="34">
        <v>12</v>
      </c>
      <c r="B17" s="143" t="s">
        <v>41</v>
      </c>
      <c r="C17" s="10" t="s">
        <v>30</v>
      </c>
      <c r="D17" s="123">
        <v>1010</v>
      </c>
      <c r="E17" s="123">
        <v>1655</v>
      </c>
      <c r="F17" s="119"/>
      <c r="G17" s="123">
        <v>1885</v>
      </c>
      <c r="H17" s="123">
        <v>0</v>
      </c>
      <c r="I17" s="123">
        <v>260</v>
      </c>
      <c r="J17" s="123">
        <v>520</v>
      </c>
      <c r="K17" s="123">
        <v>140</v>
      </c>
      <c r="L17" s="123">
        <v>866</v>
      </c>
      <c r="M17" s="124">
        <f t="shared" si="0"/>
        <v>2764</v>
      </c>
      <c r="N17" s="125" t="str">
        <f t="shared" si="1"/>
        <v>0.5%</v>
      </c>
      <c r="O17" s="124">
        <f t="shared" si="2"/>
        <v>13.82</v>
      </c>
      <c r="P17" s="124">
        <f t="shared" si="3"/>
        <v>165.84</v>
      </c>
    </row>
    <row r="18" spans="1:16" ht="21.75" customHeight="1">
      <c r="A18" s="34">
        <v>13</v>
      </c>
      <c r="B18" s="143" t="s">
        <v>42</v>
      </c>
      <c r="C18" s="10" t="s">
        <v>28</v>
      </c>
      <c r="D18" s="123">
        <v>1170</v>
      </c>
      <c r="E18" s="123">
        <v>1907</v>
      </c>
      <c r="F18" s="119"/>
      <c r="G18" s="123">
        <v>2045</v>
      </c>
      <c r="H18" s="123">
        <v>31.16</v>
      </c>
      <c r="I18" s="123">
        <v>288.44</v>
      </c>
      <c r="J18" s="123">
        <v>576.88</v>
      </c>
      <c r="K18" s="123">
        <v>154.22</v>
      </c>
      <c r="L18" s="123">
        <v>961</v>
      </c>
      <c r="M18" s="124">
        <f t="shared" si="0"/>
        <v>3110.3000000000006</v>
      </c>
      <c r="N18" s="125" t="str">
        <f t="shared" si="1"/>
        <v>1%</v>
      </c>
      <c r="O18" s="124">
        <f t="shared" si="2"/>
        <v>31.10300000000001</v>
      </c>
      <c r="P18" s="124">
        <f t="shared" si="3"/>
        <v>373.2360000000001</v>
      </c>
    </row>
    <row r="19" spans="1:16" ht="21.75" customHeight="1">
      <c r="A19" s="34">
        <v>14</v>
      </c>
      <c r="B19" s="143" t="s">
        <v>43</v>
      </c>
      <c r="C19" s="10" t="s">
        <v>32</v>
      </c>
      <c r="D19" s="123">
        <v>940</v>
      </c>
      <c r="E19" s="123">
        <v>2115</v>
      </c>
      <c r="F19" s="116"/>
      <c r="G19" s="123">
        <v>1885</v>
      </c>
      <c r="H19" s="123">
        <v>0</v>
      </c>
      <c r="I19" s="123">
        <v>279.52</v>
      </c>
      <c r="J19" s="123">
        <v>559.04</v>
      </c>
      <c r="K19" s="123">
        <v>149.76</v>
      </c>
      <c r="L19" s="123">
        <v>920</v>
      </c>
      <c r="M19" s="124">
        <f t="shared" si="0"/>
        <v>3031.6799999999994</v>
      </c>
      <c r="N19" s="125" t="str">
        <f t="shared" si="1"/>
        <v>1%</v>
      </c>
      <c r="O19" s="124">
        <f t="shared" si="2"/>
        <v>30.316799999999994</v>
      </c>
      <c r="P19" s="124">
        <f t="shared" si="3"/>
        <v>363.8015999999999</v>
      </c>
    </row>
    <row r="20" spans="1:16" ht="21.75" customHeight="1">
      <c r="A20" s="34">
        <v>15</v>
      </c>
      <c r="B20" s="143" t="s">
        <v>44</v>
      </c>
      <c r="C20" s="10" t="s">
        <v>30</v>
      </c>
      <c r="D20" s="123">
        <v>1010</v>
      </c>
      <c r="E20" s="123">
        <v>1571</v>
      </c>
      <c r="F20" s="116"/>
      <c r="G20" s="123">
        <v>1885</v>
      </c>
      <c r="H20" s="123">
        <v>11.71</v>
      </c>
      <c r="I20" s="123">
        <v>253.32</v>
      </c>
      <c r="J20" s="123">
        <v>506.64</v>
      </c>
      <c r="K20" s="123">
        <v>136.66</v>
      </c>
      <c r="L20" s="123">
        <v>856</v>
      </c>
      <c r="M20" s="124">
        <f t="shared" si="0"/>
        <v>2701.6700000000005</v>
      </c>
      <c r="N20" s="125" t="str">
        <f t="shared" si="1"/>
        <v>0.5%</v>
      </c>
      <c r="O20" s="124">
        <f t="shared" si="2"/>
        <v>13.508350000000004</v>
      </c>
      <c r="P20" s="124">
        <f t="shared" si="3"/>
        <v>162.10020000000003</v>
      </c>
    </row>
    <row r="21" spans="1:16" ht="21.75" customHeight="1">
      <c r="A21" s="34">
        <v>16</v>
      </c>
      <c r="B21" s="143" t="s">
        <v>45</v>
      </c>
      <c r="C21" s="10" t="s">
        <v>30</v>
      </c>
      <c r="D21" s="123">
        <v>1010</v>
      </c>
      <c r="E21" s="123">
        <v>1776</v>
      </c>
      <c r="F21" s="119"/>
      <c r="G21" s="123">
        <v>1885</v>
      </c>
      <c r="H21" s="123">
        <v>0</v>
      </c>
      <c r="I21" s="123">
        <v>263.52</v>
      </c>
      <c r="J21" s="123">
        <v>527.04</v>
      </c>
      <c r="K21" s="123">
        <v>141.76</v>
      </c>
      <c r="L21" s="123">
        <v>884</v>
      </c>
      <c r="M21" s="124">
        <f aca="true" t="shared" si="4" ref="M21:M31">D21+E21+F21+G21-H21-I21-J21-K21-L21</f>
        <v>2854.6799999999994</v>
      </c>
      <c r="N21" s="125" t="str">
        <f aca="true" t="shared" si="5" ref="N21:N31">IF(M21&lt;=3000,"0.5%",IF(AND(M21&gt;3000,M21&lt;=5000),"1%",IF(AND(M21&gt;5000,M21&lt;=10000),"1.5%",IF(AND(M21&gt;10000),"2%",))))</f>
        <v>0.5%</v>
      </c>
      <c r="O21" s="124">
        <f aca="true" t="shared" si="6" ref="O21:O31">M21*N21</f>
        <v>14.273399999999997</v>
      </c>
      <c r="P21" s="124">
        <f aca="true" t="shared" si="7" ref="P21:P31">O21*12</f>
        <v>171.28079999999997</v>
      </c>
    </row>
    <row r="22" spans="1:16" ht="21.75" customHeight="1">
      <c r="A22" s="34">
        <v>17</v>
      </c>
      <c r="B22" s="143" t="s">
        <v>46</v>
      </c>
      <c r="C22" s="10" t="s">
        <v>47</v>
      </c>
      <c r="D22" s="123">
        <v>780</v>
      </c>
      <c r="E22" s="123">
        <v>1315</v>
      </c>
      <c r="F22" s="119"/>
      <c r="G22" s="123">
        <v>1775</v>
      </c>
      <c r="H22" s="123">
        <v>0</v>
      </c>
      <c r="I22" s="123">
        <v>216</v>
      </c>
      <c r="J22" s="123">
        <v>432</v>
      </c>
      <c r="K22" s="123">
        <v>118</v>
      </c>
      <c r="L22" s="123">
        <v>727</v>
      </c>
      <c r="M22" s="124">
        <f t="shared" si="4"/>
        <v>2377</v>
      </c>
      <c r="N22" s="125" t="str">
        <f t="shared" si="5"/>
        <v>0.5%</v>
      </c>
      <c r="O22" s="124">
        <f t="shared" si="6"/>
        <v>11.885</v>
      </c>
      <c r="P22" s="124">
        <f t="shared" si="7"/>
        <v>142.62</v>
      </c>
    </row>
    <row r="23" spans="1:16" ht="21.75" customHeight="1">
      <c r="A23" s="34">
        <v>18</v>
      </c>
      <c r="B23" s="143" t="s">
        <v>48</v>
      </c>
      <c r="C23" s="10" t="s">
        <v>32</v>
      </c>
      <c r="D23" s="123">
        <v>940</v>
      </c>
      <c r="E23" s="123">
        <v>1571</v>
      </c>
      <c r="F23" s="119"/>
      <c r="G23" s="123">
        <v>1885</v>
      </c>
      <c r="H23" s="123">
        <v>9.53</v>
      </c>
      <c r="I23" s="123">
        <v>256.36</v>
      </c>
      <c r="J23" s="123">
        <v>512.72</v>
      </c>
      <c r="K23" s="123">
        <v>138.18</v>
      </c>
      <c r="L23" s="123">
        <v>848</v>
      </c>
      <c r="M23" s="124">
        <f t="shared" si="4"/>
        <v>2631.2100000000005</v>
      </c>
      <c r="N23" s="125" t="str">
        <f t="shared" si="5"/>
        <v>0.5%</v>
      </c>
      <c r="O23" s="124">
        <f t="shared" si="6"/>
        <v>13.156050000000002</v>
      </c>
      <c r="P23" s="124">
        <f t="shared" si="7"/>
        <v>157.87260000000003</v>
      </c>
    </row>
    <row r="24" spans="1:16" ht="21.75" customHeight="1">
      <c r="A24" s="34">
        <v>19</v>
      </c>
      <c r="B24" s="143" t="s">
        <v>49</v>
      </c>
      <c r="C24" s="10" t="s">
        <v>26</v>
      </c>
      <c r="D24" s="123">
        <v>1330</v>
      </c>
      <c r="E24" s="123">
        <v>1907</v>
      </c>
      <c r="F24" s="119"/>
      <c r="G24" s="123">
        <v>2180</v>
      </c>
      <c r="H24" s="123">
        <v>37.65</v>
      </c>
      <c r="I24" s="123">
        <v>300.8</v>
      </c>
      <c r="J24" s="123">
        <v>601.6</v>
      </c>
      <c r="K24" s="123">
        <v>160.4</v>
      </c>
      <c r="L24" s="123">
        <v>996</v>
      </c>
      <c r="M24" s="124">
        <f t="shared" si="4"/>
        <v>3320.55</v>
      </c>
      <c r="N24" s="125" t="str">
        <f t="shared" si="5"/>
        <v>1%</v>
      </c>
      <c r="O24" s="124">
        <f t="shared" si="6"/>
        <v>33.2055</v>
      </c>
      <c r="P24" s="124">
        <f t="shared" si="7"/>
        <v>398.466</v>
      </c>
    </row>
    <row r="25" spans="1:16" ht="21.75" customHeight="1">
      <c r="A25" s="34">
        <v>20</v>
      </c>
      <c r="B25" s="143" t="s">
        <v>50</v>
      </c>
      <c r="C25" s="10" t="s">
        <v>30</v>
      </c>
      <c r="D25" s="123">
        <v>1010</v>
      </c>
      <c r="E25" s="123">
        <v>1907</v>
      </c>
      <c r="F25" s="119"/>
      <c r="G25" s="123">
        <v>1885</v>
      </c>
      <c r="H25" s="123">
        <v>0</v>
      </c>
      <c r="I25" s="123">
        <v>270.64</v>
      </c>
      <c r="J25" s="123">
        <v>541.28</v>
      </c>
      <c r="K25" s="123">
        <v>145.32</v>
      </c>
      <c r="L25" s="123">
        <v>895</v>
      </c>
      <c r="M25" s="124">
        <f t="shared" si="4"/>
        <v>2949.7599999999998</v>
      </c>
      <c r="N25" s="125" t="str">
        <f t="shared" si="5"/>
        <v>0.5%</v>
      </c>
      <c r="O25" s="124">
        <f t="shared" si="6"/>
        <v>14.7488</v>
      </c>
      <c r="P25" s="124">
        <f t="shared" si="7"/>
        <v>176.98559999999998</v>
      </c>
    </row>
    <row r="26" spans="1:16" ht="21.75" customHeight="1">
      <c r="A26" s="34">
        <v>21</v>
      </c>
      <c r="B26" s="143" t="s">
        <v>51</v>
      </c>
      <c r="C26" s="10" t="s">
        <v>32</v>
      </c>
      <c r="D26" s="123">
        <v>940</v>
      </c>
      <c r="E26" s="123">
        <v>1396</v>
      </c>
      <c r="F26" s="119"/>
      <c r="G26" s="123">
        <v>1885</v>
      </c>
      <c r="H26" s="123">
        <v>5.39</v>
      </c>
      <c r="I26" s="123">
        <v>244.44</v>
      </c>
      <c r="J26" s="123">
        <v>488.88</v>
      </c>
      <c r="K26" s="123">
        <v>132.22</v>
      </c>
      <c r="L26" s="123">
        <v>823</v>
      </c>
      <c r="M26" s="124">
        <f t="shared" si="4"/>
        <v>2527.0699999999997</v>
      </c>
      <c r="N26" s="125" t="str">
        <f t="shared" si="5"/>
        <v>0.5%</v>
      </c>
      <c r="O26" s="124">
        <f t="shared" si="6"/>
        <v>12.635349999999999</v>
      </c>
      <c r="P26" s="124">
        <f t="shared" si="7"/>
        <v>151.62419999999997</v>
      </c>
    </row>
    <row r="27" spans="1:16" ht="21.75" customHeight="1">
      <c r="A27" s="34">
        <v>22</v>
      </c>
      <c r="B27" s="143" t="s">
        <v>52</v>
      </c>
      <c r="C27" s="10" t="s">
        <v>37</v>
      </c>
      <c r="D27" s="123">
        <v>780</v>
      </c>
      <c r="E27" s="123">
        <v>1510</v>
      </c>
      <c r="F27" s="119"/>
      <c r="G27" s="123">
        <v>1775</v>
      </c>
      <c r="H27" s="123">
        <v>0</v>
      </c>
      <c r="I27" s="123">
        <v>231.08</v>
      </c>
      <c r="J27" s="123">
        <v>462.16</v>
      </c>
      <c r="K27" s="123">
        <v>125.54</v>
      </c>
      <c r="L27" s="123">
        <v>774</v>
      </c>
      <c r="M27" s="124">
        <f t="shared" si="4"/>
        <v>2472.2200000000003</v>
      </c>
      <c r="N27" s="125" t="str">
        <f t="shared" si="5"/>
        <v>0.5%</v>
      </c>
      <c r="O27" s="124">
        <f t="shared" si="6"/>
        <v>12.361100000000002</v>
      </c>
      <c r="P27" s="124">
        <f t="shared" si="7"/>
        <v>148.33320000000003</v>
      </c>
    </row>
    <row r="28" spans="1:16" ht="21.75" customHeight="1">
      <c r="A28" s="34">
        <v>23</v>
      </c>
      <c r="B28" s="143" t="s">
        <v>53</v>
      </c>
      <c r="C28" s="10" t="s">
        <v>32</v>
      </c>
      <c r="D28" s="123">
        <v>940</v>
      </c>
      <c r="E28" s="123">
        <v>1470</v>
      </c>
      <c r="F28" s="119"/>
      <c r="G28" s="123">
        <v>1885</v>
      </c>
      <c r="H28" s="123">
        <v>7</v>
      </c>
      <c r="I28" s="123">
        <v>247.64</v>
      </c>
      <c r="J28" s="123">
        <v>495.28</v>
      </c>
      <c r="K28" s="123">
        <v>133.82</v>
      </c>
      <c r="L28" s="123">
        <v>832</v>
      </c>
      <c r="M28" s="124">
        <f t="shared" si="4"/>
        <v>2579.2599999999998</v>
      </c>
      <c r="N28" s="125" t="str">
        <f t="shared" si="5"/>
        <v>0.5%</v>
      </c>
      <c r="O28" s="124">
        <f t="shared" si="6"/>
        <v>12.896299999999998</v>
      </c>
      <c r="P28" s="124">
        <f t="shared" si="7"/>
        <v>154.7556</v>
      </c>
    </row>
    <row r="29" spans="1:16" ht="21.75" customHeight="1">
      <c r="A29" s="34">
        <v>24</v>
      </c>
      <c r="B29" s="143" t="s">
        <v>54</v>
      </c>
      <c r="C29" s="10" t="s">
        <v>30</v>
      </c>
      <c r="D29" s="123">
        <v>1010</v>
      </c>
      <c r="E29" s="123">
        <v>1510</v>
      </c>
      <c r="F29" s="119"/>
      <c r="G29" s="123">
        <v>1885</v>
      </c>
      <c r="H29" s="123">
        <v>8.54</v>
      </c>
      <c r="I29" s="123">
        <v>250.68</v>
      </c>
      <c r="J29" s="123">
        <v>501.36</v>
      </c>
      <c r="K29" s="123">
        <v>135.34</v>
      </c>
      <c r="L29" s="123">
        <v>840</v>
      </c>
      <c r="M29" s="124">
        <f t="shared" si="4"/>
        <v>2669.0799999999995</v>
      </c>
      <c r="N29" s="125" t="str">
        <f t="shared" si="5"/>
        <v>0.5%</v>
      </c>
      <c r="O29" s="124">
        <f t="shared" si="6"/>
        <v>13.345399999999998</v>
      </c>
      <c r="P29" s="124">
        <f t="shared" si="7"/>
        <v>160.14479999999998</v>
      </c>
    </row>
    <row r="30" spans="1:16" ht="21.75" customHeight="1">
      <c r="A30" s="34">
        <v>25</v>
      </c>
      <c r="B30" s="143" t="s">
        <v>55</v>
      </c>
      <c r="C30" s="10" t="s">
        <v>28</v>
      </c>
      <c r="D30" s="123">
        <v>1170</v>
      </c>
      <c r="E30" s="123">
        <v>2361</v>
      </c>
      <c r="F30" s="119"/>
      <c r="G30" s="123">
        <v>2045</v>
      </c>
      <c r="H30" s="123">
        <v>43.04</v>
      </c>
      <c r="I30" s="123">
        <v>312.04</v>
      </c>
      <c r="J30" s="123">
        <v>624.08</v>
      </c>
      <c r="K30" s="123">
        <v>166.02</v>
      </c>
      <c r="L30" s="123">
        <v>1026</v>
      </c>
      <c r="M30" s="124">
        <f t="shared" si="4"/>
        <v>3404.8199999999997</v>
      </c>
      <c r="N30" s="125" t="str">
        <f t="shared" si="5"/>
        <v>1%</v>
      </c>
      <c r="O30" s="124">
        <f t="shared" si="6"/>
        <v>34.048199999999994</v>
      </c>
      <c r="P30" s="124">
        <f t="shared" si="7"/>
        <v>408.57839999999993</v>
      </c>
    </row>
    <row r="31" spans="1:16" ht="21.75" customHeight="1">
      <c r="A31" s="14">
        <v>29</v>
      </c>
      <c r="B31" s="143" t="s">
        <v>56</v>
      </c>
      <c r="C31" s="10" t="s">
        <v>57</v>
      </c>
      <c r="D31" s="123">
        <v>1260</v>
      </c>
      <c r="E31" s="123">
        <v>1682</v>
      </c>
      <c r="F31" s="116"/>
      <c r="G31" s="123">
        <v>2045</v>
      </c>
      <c r="H31" s="123">
        <v>0</v>
      </c>
      <c r="I31" s="123">
        <v>281.32</v>
      </c>
      <c r="J31" s="123">
        <v>562.64</v>
      </c>
      <c r="K31" s="123">
        <v>150.66</v>
      </c>
      <c r="L31" s="123">
        <v>941</v>
      </c>
      <c r="M31" s="124">
        <f t="shared" si="4"/>
        <v>3051.38</v>
      </c>
      <c r="N31" s="125" t="str">
        <f t="shared" si="5"/>
        <v>1%</v>
      </c>
      <c r="O31" s="124">
        <f t="shared" si="6"/>
        <v>30.513800000000003</v>
      </c>
      <c r="P31" s="124">
        <f t="shared" si="7"/>
        <v>366.16560000000004</v>
      </c>
    </row>
    <row r="32" spans="1:16" ht="21.75" customHeight="1">
      <c r="A32" s="34">
        <v>30</v>
      </c>
      <c r="B32" s="143" t="s">
        <v>58</v>
      </c>
      <c r="C32" s="10" t="s">
        <v>30</v>
      </c>
      <c r="D32" s="123">
        <v>1010</v>
      </c>
      <c r="E32" s="123">
        <v>1692</v>
      </c>
      <c r="F32" s="119"/>
      <c r="G32" s="123">
        <v>1885</v>
      </c>
      <c r="H32" s="123">
        <v>13.79</v>
      </c>
      <c r="I32" s="123">
        <v>256.96</v>
      </c>
      <c r="J32" s="123">
        <v>513.92</v>
      </c>
      <c r="K32" s="123">
        <v>138.48</v>
      </c>
      <c r="L32" s="123">
        <v>858</v>
      </c>
      <c r="M32" s="124">
        <f aca="true" t="shared" si="8" ref="M32:M38">D32+E32+F32+G32-H32-I32-J32-K32-L32</f>
        <v>2805.85</v>
      </c>
      <c r="N32" s="125" t="str">
        <f aca="true" t="shared" si="9" ref="N32:N38">IF(M32&lt;=3000,"0.5%",IF(AND(M32&gt;3000,M32&lt;=5000),"1%",IF(AND(M32&gt;5000,M32&lt;=10000),"1.5%",IF(AND(M32&gt;10000),"2%",))))</f>
        <v>0.5%</v>
      </c>
      <c r="O32" s="124">
        <f aca="true" t="shared" si="10" ref="O32:O38">M32*N32</f>
        <v>14.02925</v>
      </c>
      <c r="P32" s="124">
        <f aca="true" t="shared" si="11" ref="P32:P38">O32*12</f>
        <v>168.351</v>
      </c>
    </row>
    <row r="33" spans="1:16" ht="21.75" customHeight="1">
      <c r="A33" s="34">
        <v>31</v>
      </c>
      <c r="B33" s="143" t="s">
        <v>59</v>
      </c>
      <c r="C33" s="10" t="s">
        <v>37</v>
      </c>
      <c r="D33" s="123">
        <v>780</v>
      </c>
      <c r="E33" s="123">
        <v>1445</v>
      </c>
      <c r="F33" s="119"/>
      <c r="G33" s="123">
        <v>1775</v>
      </c>
      <c r="H33" s="123">
        <v>0</v>
      </c>
      <c r="I33" s="123">
        <v>228.28</v>
      </c>
      <c r="J33" s="123">
        <v>456.56</v>
      </c>
      <c r="K33" s="123">
        <v>124.14</v>
      </c>
      <c r="L33" s="123">
        <v>766</v>
      </c>
      <c r="M33" s="124">
        <f t="shared" si="8"/>
        <v>2425.02</v>
      </c>
      <c r="N33" s="125" t="str">
        <f t="shared" si="9"/>
        <v>0.5%</v>
      </c>
      <c r="O33" s="124">
        <f t="shared" si="10"/>
        <v>12.1251</v>
      </c>
      <c r="P33" s="124">
        <f t="shared" si="11"/>
        <v>145.50119999999998</v>
      </c>
    </row>
    <row r="34" spans="1:16" ht="21.75" customHeight="1">
      <c r="A34" s="14">
        <v>32</v>
      </c>
      <c r="B34" s="143" t="s">
        <v>60</v>
      </c>
      <c r="C34" s="10" t="s">
        <v>32</v>
      </c>
      <c r="D34" s="123">
        <v>940</v>
      </c>
      <c r="E34" s="123">
        <v>1807</v>
      </c>
      <c r="F34" s="119"/>
      <c r="G34" s="123">
        <v>1885</v>
      </c>
      <c r="H34" s="123">
        <v>0</v>
      </c>
      <c r="I34" s="123">
        <v>267.6</v>
      </c>
      <c r="J34" s="123">
        <v>535.2</v>
      </c>
      <c r="K34" s="123">
        <v>143.8</v>
      </c>
      <c r="L34" s="123">
        <v>887</v>
      </c>
      <c r="M34" s="124">
        <f t="shared" si="8"/>
        <v>2798.3999999999996</v>
      </c>
      <c r="N34" s="125" t="str">
        <f t="shared" si="9"/>
        <v>0.5%</v>
      </c>
      <c r="O34" s="124">
        <f t="shared" si="10"/>
        <v>13.991999999999999</v>
      </c>
      <c r="P34" s="124">
        <f t="shared" si="11"/>
        <v>167.904</v>
      </c>
    </row>
    <row r="35" spans="1:16" ht="21.75" customHeight="1">
      <c r="A35" s="34">
        <v>33</v>
      </c>
      <c r="B35" s="143" t="s">
        <v>61</v>
      </c>
      <c r="C35" s="10" t="s">
        <v>28</v>
      </c>
      <c r="D35" s="123">
        <v>1170</v>
      </c>
      <c r="E35" s="123">
        <v>1823</v>
      </c>
      <c r="F35" s="119"/>
      <c r="G35" s="123">
        <v>2045</v>
      </c>
      <c r="H35" s="123">
        <v>27.63</v>
      </c>
      <c r="I35" s="123">
        <v>281.48</v>
      </c>
      <c r="J35" s="123">
        <v>562.96</v>
      </c>
      <c r="K35" s="123">
        <v>150.74</v>
      </c>
      <c r="L35" s="123">
        <v>942</v>
      </c>
      <c r="M35" s="124">
        <f t="shared" si="8"/>
        <v>3073.1899999999996</v>
      </c>
      <c r="N35" s="125" t="str">
        <f t="shared" si="9"/>
        <v>1%</v>
      </c>
      <c r="O35" s="124">
        <f t="shared" si="10"/>
        <v>30.731899999999996</v>
      </c>
      <c r="P35" s="124">
        <f t="shared" si="11"/>
        <v>368.78279999999995</v>
      </c>
    </row>
    <row r="36" spans="1:16" ht="21.75" customHeight="1">
      <c r="A36" s="14">
        <v>35</v>
      </c>
      <c r="B36" s="143" t="s">
        <v>62</v>
      </c>
      <c r="C36" s="10" t="s">
        <v>34</v>
      </c>
      <c r="D36" s="123">
        <v>1050</v>
      </c>
      <c r="E36" s="123">
        <v>1571</v>
      </c>
      <c r="F36" s="119"/>
      <c r="G36" s="123">
        <v>1965</v>
      </c>
      <c r="H36" s="123">
        <v>0</v>
      </c>
      <c r="I36" s="123">
        <v>253.88</v>
      </c>
      <c r="J36" s="123">
        <v>507.76</v>
      </c>
      <c r="K36" s="123">
        <v>136.94</v>
      </c>
      <c r="L36" s="123">
        <v>870</v>
      </c>
      <c r="M36" s="124">
        <f t="shared" si="8"/>
        <v>2817.4199999999996</v>
      </c>
      <c r="N36" s="125" t="str">
        <f t="shared" si="9"/>
        <v>0.5%</v>
      </c>
      <c r="O36" s="124">
        <f t="shared" si="10"/>
        <v>14.087099999999998</v>
      </c>
      <c r="P36" s="124">
        <f t="shared" si="11"/>
        <v>169.04519999999997</v>
      </c>
    </row>
    <row r="37" spans="1:16" ht="21.75" customHeight="1">
      <c r="A37" s="34">
        <v>36</v>
      </c>
      <c r="B37" s="143" t="s">
        <v>63</v>
      </c>
      <c r="C37" s="10" t="s">
        <v>37</v>
      </c>
      <c r="D37" s="123">
        <v>780</v>
      </c>
      <c r="E37" s="123">
        <v>1315</v>
      </c>
      <c r="F37" s="119"/>
      <c r="G37" s="123">
        <v>1775</v>
      </c>
      <c r="H37" s="123">
        <v>0</v>
      </c>
      <c r="I37" s="123">
        <v>222.64</v>
      </c>
      <c r="J37" s="123">
        <v>445.28</v>
      </c>
      <c r="K37" s="123">
        <v>121.32</v>
      </c>
      <c r="L37" s="123">
        <v>751</v>
      </c>
      <c r="M37" s="124">
        <f t="shared" si="8"/>
        <v>2329.7599999999998</v>
      </c>
      <c r="N37" s="125" t="str">
        <f t="shared" si="9"/>
        <v>0.5%</v>
      </c>
      <c r="O37" s="124">
        <f t="shared" si="10"/>
        <v>11.6488</v>
      </c>
      <c r="P37" s="124">
        <f t="shared" si="11"/>
        <v>139.7856</v>
      </c>
    </row>
    <row r="38" spans="1:16" ht="21.75" customHeight="1">
      <c r="A38" s="34">
        <v>37</v>
      </c>
      <c r="B38" s="143" t="s">
        <v>64</v>
      </c>
      <c r="C38" s="10" t="s">
        <v>26</v>
      </c>
      <c r="D38" s="123">
        <v>1330</v>
      </c>
      <c r="E38" s="123">
        <v>2276</v>
      </c>
      <c r="F38" s="119"/>
      <c r="G38" s="123">
        <v>2180</v>
      </c>
      <c r="H38" s="123">
        <v>19.37</v>
      </c>
      <c r="I38" s="123">
        <v>318.08</v>
      </c>
      <c r="J38" s="123">
        <v>636.16</v>
      </c>
      <c r="K38" s="123">
        <v>169.04</v>
      </c>
      <c r="L38" s="123">
        <v>1044</v>
      </c>
      <c r="M38" s="124">
        <f t="shared" si="8"/>
        <v>3599.3500000000004</v>
      </c>
      <c r="N38" s="125" t="str">
        <f t="shared" si="9"/>
        <v>1%</v>
      </c>
      <c r="O38" s="124">
        <f t="shared" si="10"/>
        <v>35.993500000000004</v>
      </c>
      <c r="P38" s="124">
        <f t="shared" si="11"/>
        <v>431.922</v>
      </c>
    </row>
    <row r="39" spans="1:16" ht="21.75" customHeight="1">
      <c r="A39" s="14">
        <v>38</v>
      </c>
      <c r="B39" s="143" t="s">
        <v>65</v>
      </c>
      <c r="C39" s="10" t="s">
        <v>30</v>
      </c>
      <c r="D39" s="123">
        <v>1010</v>
      </c>
      <c r="E39" s="123">
        <v>1655</v>
      </c>
      <c r="F39" s="116"/>
      <c r="G39" s="123">
        <v>1885</v>
      </c>
      <c r="H39" s="123">
        <v>13.23</v>
      </c>
      <c r="I39" s="123">
        <v>260</v>
      </c>
      <c r="J39" s="123">
        <v>520</v>
      </c>
      <c r="K39" s="123">
        <v>140</v>
      </c>
      <c r="L39" s="123">
        <v>866</v>
      </c>
      <c r="M39" s="124">
        <f aca="true" t="shared" si="12" ref="M39:M49">D39+E39+F39+G39-H39-I39-J39-K39-L39</f>
        <v>2750.7700000000004</v>
      </c>
      <c r="N39" s="125" t="str">
        <f aca="true" t="shared" si="13" ref="N39:N49">IF(M39&lt;=3000,"0.5%",IF(AND(M39&gt;3000,M39&lt;=5000),"1%",IF(AND(M39&gt;5000,M39&lt;=10000),"1.5%",IF(AND(M39&gt;10000),"2%",))))</f>
        <v>0.5%</v>
      </c>
      <c r="O39" s="124">
        <f aca="true" t="shared" si="14" ref="O39:O49">M39*N39</f>
        <v>13.753850000000002</v>
      </c>
      <c r="P39" s="124">
        <f aca="true" t="shared" si="15" ref="P39:P49">O39*12</f>
        <v>165.04620000000003</v>
      </c>
    </row>
    <row r="40" spans="1:16" ht="21.75" customHeight="1">
      <c r="A40" s="34">
        <v>40</v>
      </c>
      <c r="B40" s="143" t="s">
        <v>66</v>
      </c>
      <c r="C40" s="10" t="s">
        <v>32</v>
      </c>
      <c r="D40" s="123">
        <v>940</v>
      </c>
      <c r="E40" s="123">
        <v>2276</v>
      </c>
      <c r="F40" s="119"/>
      <c r="G40" s="123">
        <v>1885</v>
      </c>
      <c r="H40" s="123">
        <v>0</v>
      </c>
      <c r="I40" s="123">
        <v>287.8</v>
      </c>
      <c r="J40" s="123">
        <v>575.6</v>
      </c>
      <c r="K40" s="123">
        <v>153.9</v>
      </c>
      <c r="L40" s="123">
        <v>943</v>
      </c>
      <c r="M40" s="124">
        <f t="shared" si="12"/>
        <v>3140.6999999999994</v>
      </c>
      <c r="N40" s="125" t="str">
        <f t="shared" si="13"/>
        <v>1%</v>
      </c>
      <c r="O40" s="124">
        <f t="shared" si="14"/>
        <v>31.406999999999993</v>
      </c>
      <c r="P40" s="124">
        <f t="shared" si="15"/>
        <v>376.8839999999999</v>
      </c>
    </row>
    <row r="41" spans="1:16" ht="21.75" customHeight="1">
      <c r="A41" s="14">
        <v>41</v>
      </c>
      <c r="B41" s="143" t="s">
        <v>67</v>
      </c>
      <c r="C41" s="10" t="s">
        <v>32</v>
      </c>
      <c r="D41" s="123">
        <v>940</v>
      </c>
      <c r="E41" s="123">
        <v>1470</v>
      </c>
      <c r="F41" s="119"/>
      <c r="G41" s="123">
        <v>1885</v>
      </c>
      <c r="H41" s="123">
        <v>0</v>
      </c>
      <c r="I41" s="123">
        <v>247.64</v>
      </c>
      <c r="J41" s="123">
        <v>495.28</v>
      </c>
      <c r="K41" s="123">
        <v>133.82</v>
      </c>
      <c r="L41" s="123">
        <v>832</v>
      </c>
      <c r="M41" s="124">
        <f t="shared" si="12"/>
        <v>2586.2599999999998</v>
      </c>
      <c r="N41" s="125" t="str">
        <f t="shared" si="13"/>
        <v>0.5%</v>
      </c>
      <c r="O41" s="124">
        <f t="shared" si="14"/>
        <v>12.931299999999998</v>
      </c>
      <c r="P41" s="124">
        <f t="shared" si="15"/>
        <v>155.17559999999997</v>
      </c>
    </row>
    <row r="42" spans="1:16" ht="21.75" customHeight="1">
      <c r="A42" s="34">
        <v>42</v>
      </c>
      <c r="B42" s="143" t="s">
        <v>68</v>
      </c>
      <c r="C42" s="10" t="s">
        <v>37</v>
      </c>
      <c r="D42" s="123">
        <v>780</v>
      </c>
      <c r="E42" s="123">
        <v>1618</v>
      </c>
      <c r="F42" s="119"/>
      <c r="G42" s="123">
        <v>1775</v>
      </c>
      <c r="H42" s="123">
        <v>0</v>
      </c>
      <c r="I42" s="123">
        <v>252.92</v>
      </c>
      <c r="J42" s="123">
        <v>505.84</v>
      </c>
      <c r="K42" s="123">
        <v>136.45999999999998</v>
      </c>
      <c r="L42" s="123">
        <v>790</v>
      </c>
      <c r="M42" s="124">
        <f t="shared" si="12"/>
        <v>2487.7799999999997</v>
      </c>
      <c r="N42" s="125" t="str">
        <f t="shared" si="13"/>
        <v>0.5%</v>
      </c>
      <c r="O42" s="124">
        <f t="shared" si="14"/>
        <v>12.438899999999999</v>
      </c>
      <c r="P42" s="124">
        <f t="shared" si="15"/>
        <v>149.2668</v>
      </c>
    </row>
    <row r="43" spans="1:16" s="29" customFormat="1" ht="21.75" customHeight="1">
      <c r="A43" s="34">
        <v>44</v>
      </c>
      <c r="B43" s="143" t="s">
        <v>69</v>
      </c>
      <c r="C43" s="10" t="s">
        <v>70</v>
      </c>
      <c r="D43" s="123">
        <v>1010</v>
      </c>
      <c r="E43" s="123">
        <v>1571</v>
      </c>
      <c r="F43" s="119"/>
      <c r="G43" s="123">
        <v>1885</v>
      </c>
      <c r="H43" s="123">
        <v>0</v>
      </c>
      <c r="I43" s="123">
        <v>256.36</v>
      </c>
      <c r="J43" s="123">
        <v>512.72</v>
      </c>
      <c r="K43" s="123">
        <v>138.18</v>
      </c>
      <c r="L43" s="123">
        <v>856</v>
      </c>
      <c r="M43" s="124">
        <f t="shared" si="12"/>
        <v>2702.7400000000002</v>
      </c>
      <c r="N43" s="125" t="str">
        <f t="shared" si="13"/>
        <v>0.5%</v>
      </c>
      <c r="O43" s="124">
        <f t="shared" si="14"/>
        <v>13.513700000000002</v>
      </c>
      <c r="P43" s="124">
        <f t="shared" si="15"/>
        <v>162.16440000000003</v>
      </c>
    </row>
    <row r="44" spans="1:16" s="29" customFormat="1" ht="21.75" customHeight="1">
      <c r="A44" s="14">
        <v>45</v>
      </c>
      <c r="B44" s="143" t="s">
        <v>71</v>
      </c>
      <c r="C44" s="10" t="s">
        <v>32</v>
      </c>
      <c r="D44" s="123">
        <v>940</v>
      </c>
      <c r="E44" s="123">
        <v>2115</v>
      </c>
      <c r="F44" s="119"/>
      <c r="G44" s="123">
        <v>1885</v>
      </c>
      <c r="H44" s="123">
        <v>0</v>
      </c>
      <c r="I44" s="123">
        <v>279.52</v>
      </c>
      <c r="J44" s="123">
        <v>559.04</v>
      </c>
      <c r="K44" s="123">
        <v>149.76</v>
      </c>
      <c r="L44" s="123">
        <v>920</v>
      </c>
      <c r="M44" s="124">
        <f t="shared" si="12"/>
        <v>3031.6799999999994</v>
      </c>
      <c r="N44" s="125" t="str">
        <f t="shared" si="13"/>
        <v>1%</v>
      </c>
      <c r="O44" s="124">
        <f t="shared" si="14"/>
        <v>30.316799999999994</v>
      </c>
      <c r="P44" s="124">
        <f t="shared" si="15"/>
        <v>363.8015999999999</v>
      </c>
    </row>
    <row r="45" spans="1:16" ht="21.75" customHeight="1">
      <c r="A45" s="34">
        <v>46</v>
      </c>
      <c r="B45" s="143" t="s">
        <v>72</v>
      </c>
      <c r="C45" s="10" t="s">
        <v>32</v>
      </c>
      <c r="D45" s="123">
        <v>940</v>
      </c>
      <c r="E45" s="123">
        <v>2219</v>
      </c>
      <c r="F45" s="119"/>
      <c r="G45" s="123">
        <v>1885</v>
      </c>
      <c r="H45" s="123">
        <v>0</v>
      </c>
      <c r="I45" s="123">
        <v>284</v>
      </c>
      <c r="J45" s="123">
        <v>568</v>
      </c>
      <c r="K45" s="123">
        <v>152</v>
      </c>
      <c r="L45" s="123">
        <v>933</v>
      </c>
      <c r="M45" s="124">
        <f t="shared" si="12"/>
        <v>3107</v>
      </c>
      <c r="N45" s="125" t="str">
        <f t="shared" si="13"/>
        <v>1%</v>
      </c>
      <c r="O45" s="124">
        <f t="shared" si="14"/>
        <v>31.07</v>
      </c>
      <c r="P45" s="124">
        <f t="shared" si="15"/>
        <v>372.84000000000003</v>
      </c>
    </row>
    <row r="46" spans="1:16" ht="21.75" customHeight="1">
      <c r="A46" s="34">
        <v>46</v>
      </c>
      <c r="B46" s="143" t="s">
        <v>73</v>
      </c>
      <c r="C46" s="10" t="s">
        <v>57</v>
      </c>
      <c r="D46" s="123">
        <v>1260</v>
      </c>
      <c r="E46" s="123">
        <v>1803</v>
      </c>
      <c r="F46" s="119"/>
      <c r="G46" s="123">
        <v>2045</v>
      </c>
      <c r="H46" s="123">
        <v>0</v>
      </c>
      <c r="I46" s="123">
        <v>287.84</v>
      </c>
      <c r="J46" s="123">
        <v>575.68</v>
      </c>
      <c r="K46" s="123">
        <v>153.92</v>
      </c>
      <c r="L46" s="123">
        <v>959</v>
      </c>
      <c r="M46" s="124">
        <f t="shared" si="12"/>
        <v>3131.5599999999995</v>
      </c>
      <c r="N46" s="125" t="str">
        <f t="shared" si="13"/>
        <v>1%</v>
      </c>
      <c r="O46" s="124">
        <f t="shared" si="14"/>
        <v>31.315599999999996</v>
      </c>
      <c r="P46" s="124">
        <f t="shared" si="15"/>
        <v>375.7872</v>
      </c>
    </row>
    <row r="47" spans="1:16" ht="21.75" customHeight="1">
      <c r="A47" s="14">
        <v>47</v>
      </c>
      <c r="B47" s="143" t="s">
        <v>74</v>
      </c>
      <c r="C47" s="10" t="s">
        <v>30</v>
      </c>
      <c r="D47" s="123">
        <v>1010</v>
      </c>
      <c r="E47" s="123">
        <v>1544</v>
      </c>
      <c r="F47" s="119"/>
      <c r="G47" s="123">
        <v>1885</v>
      </c>
      <c r="H47" s="123">
        <v>0</v>
      </c>
      <c r="I47" s="123">
        <v>253.88</v>
      </c>
      <c r="J47" s="123">
        <v>507.76</v>
      </c>
      <c r="K47" s="123">
        <v>136.94</v>
      </c>
      <c r="L47" s="123">
        <v>849</v>
      </c>
      <c r="M47" s="124">
        <f t="shared" si="12"/>
        <v>2691.4199999999996</v>
      </c>
      <c r="N47" s="125" t="str">
        <f t="shared" si="13"/>
        <v>0.5%</v>
      </c>
      <c r="O47" s="124">
        <f t="shared" si="14"/>
        <v>13.457099999999999</v>
      </c>
      <c r="P47" s="124">
        <f t="shared" si="15"/>
        <v>161.4852</v>
      </c>
    </row>
    <row r="48" spans="1:16" ht="21.75" customHeight="1">
      <c r="A48" s="34">
        <v>48</v>
      </c>
      <c r="B48" s="143" t="s">
        <v>75</v>
      </c>
      <c r="C48" s="10" t="s">
        <v>37</v>
      </c>
      <c r="D48" s="123">
        <v>780</v>
      </c>
      <c r="E48" s="123">
        <v>1618</v>
      </c>
      <c r="F48" s="119"/>
      <c r="G48" s="123">
        <v>1775</v>
      </c>
      <c r="H48" s="123">
        <v>0</v>
      </c>
      <c r="I48" s="123">
        <v>236.92</v>
      </c>
      <c r="J48" s="123">
        <v>473.84</v>
      </c>
      <c r="K48" s="123">
        <v>128.45999999999998</v>
      </c>
      <c r="L48" s="123">
        <v>790</v>
      </c>
      <c r="M48" s="124">
        <f t="shared" si="12"/>
        <v>2543.7799999999997</v>
      </c>
      <c r="N48" s="125" t="str">
        <f t="shared" si="13"/>
        <v>0.5%</v>
      </c>
      <c r="O48" s="124">
        <f t="shared" si="14"/>
        <v>12.7189</v>
      </c>
      <c r="P48" s="124">
        <f t="shared" si="15"/>
        <v>152.6268</v>
      </c>
    </row>
    <row r="49" spans="1:16" ht="21.75" customHeight="1">
      <c r="A49" s="34">
        <v>49</v>
      </c>
      <c r="B49" s="143" t="s">
        <v>76</v>
      </c>
      <c r="C49" s="10" t="s">
        <v>37</v>
      </c>
      <c r="D49" s="123">
        <v>780</v>
      </c>
      <c r="E49" s="123">
        <v>1360</v>
      </c>
      <c r="F49" s="119"/>
      <c r="G49" s="123">
        <v>1775</v>
      </c>
      <c r="H49" s="123">
        <v>0</v>
      </c>
      <c r="I49" s="123">
        <v>222.64</v>
      </c>
      <c r="J49" s="123">
        <v>445.28</v>
      </c>
      <c r="K49" s="123">
        <v>121.32</v>
      </c>
      <c r="L49" s="123">
        <v>751</v>
      </c>
      <c r="M49" s="124">
        <f t="shared" si="12"/>
        <v>2374.7599999999998</v>
      </c>
      <c r="N49" s="125" t="str">
        <f t="shared" si="13"/>
        <v>0.5%</v>
      </c>
      <c r="O49" s="124">
        <f t="shared" si="14"/>
        <v>11.8738</v>
      </c>
      <c r="P49" s="124">
        <f t="shared" si="15"/>
        <v>142.48559999999998</v>
      </c>
    </row>
    <row r="50" spans="1:16" ht="21.75" customHeight="1">
      <c r="A50" s="14">
        <v>50</v>
      </c>
      <c r="B50" s="143" t="s">
        <v>77</v>
      </c>
      <c r="C50" s="10" t="s">
        <v>32</v>
      </c>
      <c r="D50" s="123">
        <v>940</v>
      </c>
      <c r="E50" s="123">
        <v>1470</v>
      </c>
      <c r="F50" s="119"/>
      <c r="G50" s="123">
        <v>1885</v>
      </c>
      <c r="H50" s="123">
        <v>7</v>
      </c>
      <c r="I50" s="123">
        <v>247.64</v>
      </c>
      <c r="J50" s="123">
        <v>495.28</v>
      </c>
      <c r="K50" s="123">
        <v>133.82</v>
      </c>
      <c r="L50" s="123">
        <v>832</v>
      </c>
      <c r="M50" s="124">
        <f aca="true" t="shared" si="16" ref="M50:M59">D50+E50+F50+G50-H50-I50-J50-K50-L50</f>
        <v>2579.2599999999998</v>
      </c>
      <c r="N50" s="125" t="str">
        <f aca="true" t="shared" si="17" ref="N50:N59">IF(M50&lt;=3000,"0.5%",IF(AND(M50&gt;3000,M50&lt;=5000),"1%",IF(AND(M50&gt;5000,M50&lt;=10000),"1.5%",IF(AND(M50&gt;10000),"2%",))))</f>
        <v>0.5%</v>
      </c>
      <c r="O50" s="124">
        <f aca="true" t="shared" si="18" ref="O50:O59">M50*N50</f>
        <v>12.896299999999998</v>
      </c>
      <c r="P50" s="124">
        <f aca="true" t="shared" si="19" ref="P50:P59">O50*12</f>
        <v>154.7556</v>
      </c>
    </row>
    <row r="51" spans="1:16" ht="21.75" customHeight="1">
      <c r="A51" s="34">
        <v>51</v>
      </c>
      <c r="B51" s="143" t="s">
        <v>78</v>
      </c>
      <c r="C51" s="107" t="s">
        <v>47</v>
      </c>
      <c r="D51" s="123">
        <v>780</v>
      </c>
      <c r="E51" s="123">
        <v>1618</v>
      </c>
      <c r="F51" s="114"/>
      <c r="G51" s="123">
        <v>1775</v>
      </c>
      <c r="H51" s="123">
        <v>0</v>
      </c>
      <c r="I51" s="123">
        <v>236.92</v>
      </c>
      <c r="J51" s="123">
        <v>473.84</v>
      </c>
      <c r="K51" s="123">
        <v>128.45999999999998</v>
      </c>
      <c r="L51" s="123">
        <v>790</v>
      </c>
      <c r="M51" s="124">
        <f t="shared" si="16"/>
        <v>2543.7799999999997</v>
      </c>
      <c r="N51" s="125" t="str">
        <f t="shared" si="17"/>
        <v>0.5%</v>
      </c>
      <c r="O51" s="124">
        <f t="shared" si="18"/>
        <v>12.7189</v>
      </c>
      <c r="P51" s="124">
        <f t="shared" si="19"/>
        <v>152.6268</v>
      </c>
    </row>
    <row r="52" spans="1:16" ht="21.75" customHeight="1">
      <c r="A52" s="14">
        <v>53</v>
      </c>
      <c r="B52" s="143" t="s">
        <v>79</v>
      </c>
      <c r="C52" s="10" t="s">
        <v>26</v>
      </c>
      <c r="D52" s="123">
        <v>1330</v>
      </c>
      <c r="E52" s="123">
        <v>2495</v>
      </c>
      <c r="F52" s="116"/>
      <c r="G52" s="123">
        <v>2180</v>
      </c>
      <c r="H52" s="123">
        <v>0</v>
      </c>
      <c r="I52" s="123">
        <v>326.8</v>
      </c>
      <c r="J52" s="123">
        <v>653.6</v>
      </c>
      <c r="K52" s="123">
        <v>173.4</v>
      </c>
      <c r="L52" s="123">
        <v>1068</v>
      </c>
      <c r="M52" s="124">
        <f t="shared" si="16"/>
        <v>3783.2</v>
      </c>
      <c r="N52" s="125" t="str">
        <f t="shared" si="17"/>
        <v>1%</v>
      </c>
      <c r="O52" s="124">
        <f t="shared" si="18"/>
        <v>37.832</v>
      </c>
      <c r="P52" s="124">
        <f t="shared" si="19"/>
        <v>453.98400000000004</v>
      </c>
    </row>
    <row r="53" spans="1:16" ht="21.75" customHeight="1">
      <c r="A53" s="34">
        <v>54</v>
      </c>
      <c r="B53" s="143" t="s">
        <v>80</v>
      </c>
      <c r="C53" s="10" t="s">
        <v>30</v>
      </c>
      <c r="D53" s="123">
        <v>1010</v>
      </c>
      <c r="E53" s="123">
        <v>1396</v>
      </c>
      <c r="F53" s="119"/>
      <c r="G53" s="123">
        <v>1885</v>
      </c>
      <c r="H53" s="123">
        <v>0</v>
      </c>
      <c r="I53" s="123">
        <v>247.48</v>
      </c>
      <c r="J53" s="123">
        <v>494.96</v>
      </c>
      <c r="K53" s="123">
        <v>133.74</v>
      </c>
      <c r="L53" s="123">
        <v>831</v>
      </c>
      <c r="M53" s="124">
        <f t="shared" si="16"/>
        <v>2583.8199999999997</v>
      </c>
      <c r="N53" s="125" t="str">
        <f t="shared" si="17"/>
        <v>0.5%</v>
      </c>
      <c r="O53" s="124">
        <f t="shared" si="18"/>
        <v>12.919099999999998</v>
      </c>
      <c r="P53" s="124">
        <f t="shared" si="19"/>
        <v>155.02919999999997</v>
      </c>
    </row>
    <row r="54" spans="1:16" ht="21.75" customHeight="1">
      <c r="A54" s="14">
        <v>55</v>
      </c>
      <c r="B54" s="143" t="s">
        <v>81</v>
      </c>
      <c r="C54" s="10" t="s">
        <v>37</v>
      </c>
      <c r="D54" s="123">
        <v>780</v>
      </c>
      <c r="E54" s="123">
        <v>1380</v>
      </c>
      <c r="F54" s="119"/>
      <c r="G54" s="123">
        <v>1775</v>
      </c>
      <c r="H54" s="123">
        <v>0</v>
      </c>
      <c r="I54" s="123">
        <v>225.44</v>
      </c>
      <c r="J54" s="123">
        <v>450.88</v>
      </c>
      <c r="K54" s="123">
        <v>122.72</v>
      </c>
      <c r="L54" s="123">
        <v>758</v>
      </c>
      <c r="M54" s="124">
        <f t="shared" si="16"/>
        <v>2377.96</v>
      </c>
      <c r="N54" s="125" t="str">
        <f t="shared" si="17"/>
        <v>0.5%</v>
      </c>
      <c r="O54" s="124">
        <f t="shared" si="18"/>
        <v>11.889800000000001</v>
      </c>
      <c r="P54" s="124">
        <f t="shared" si="19"/>
        <v>142.6776</v>
      </c>
    </row>
    <row r="55" spans="1:16" ht="21.75" customHeight="1">
      <c r="A55" s="34">
        <v>56</v>
      </c>
      <c r="B55" s="143" t="s">
        <v>82</v>
      </c>
      <c r="C55" s="10" t="s">
        <v>28</v>
      </c>
      <c r="D55" s="123">
        <v>1170</v>
      </c>
      <c r="E55" s="123">
        <v>2323</v>
      </c>
      <c r="F55" s="119"/>
      <c r="G55" s="123">
        <v>2045</v>
      </c>
      <c r="H55" s="123">
        <v>26.55</v>
      </c>
      <c r="I55" s="123">
        <v>309.08</v>
      </c>
      <c r="J55" s="123">
        <v>618.16</v>
      </c>
      <c r="K55" s="123">
        <v>164.54</v>
      </c>
      <c r="L55" s="123">
        <v>1018</v>
      </c>
      <c r="M55" s="124">
        <f t="shared" si="16"/>
        <v>3401.67</v>
      </c>
      <c r="N55" s="125" t="str">
        <f t="shared" si="17"/>
        <v>1%</v>
      </c>
      <c r="O55" s="124">
        <f t="shared" si="18"/>
        <v>34.0167</v>
      </c>
      <c r="P55" s="124">
        <f t="shared" si="19"/>
        <v>408.2004</v>
      </c>
    </row>
    <row r="56" spans="1:16" ht="21.75" customHeight="1">
      <c r="A56" s="34">
        <v>57</v>
      </c>
      <c r="B56" s="143" t="s">
        <v>83</v>
      </c>
      <c r="C56" s="10" t="s">
        <v>32</v>
      </c>
      <c r="D56" s="123">
        <v>940</v>
      </c>
      <c r="E56" s="123">
        <v>1964</v>
      </c>
      <c r="F56" s="119"/>
      <c r="G56" s="123">
        <v>1885</v>
      </c>
      <c r="H56" s="123"/>
      <c r="I56" s="123">
        <v>271.68</v>
      </c>
      <c r="J56" s="123">
        <v>543.36</v>
      </c>
      <c r="K56" s="123">
        <v>145.84</v>
      </c>
      <c r="L56" s="123">
        <v>898</v>
      </c>
      <c r="M56" s="124">
        <f t="shared" si="16"/>
        <v>2930.1199999999994</v>
      </c>
      <c r="N56" s="125" t="str">
        <f t="shared" si="17"/>
        <v>0.5%</v>
      </c>
      <c r="O56" s="124">
        <f t="shared" si="18"/>
        <v>14.650599999999997</v>
      </c>
      <c r="P56" s="124">
        <f t="shared" si="19"/>
        <v>175.80719999999997</v>
      </c>
    </row>
    <row r="57" spans="1:16" ht="21.75" customHeight="1">
      <c r="A57" s="34">
        <v>60</v>
      </c>
      <c r="B57" s="143" t="s">
        <v>84</v>
      </c>
      <c r="C57" s="10" t="s">
        <v>30</v>
      </c>
      <c r="D57" s="123">
        <v>1010</v>
      </c>
      <c r="E57" s="123">
        <v>1964</v>
      </c>
      <c r="F57" s="119"/>
      <c r="G57" s="123">
        <v>1885</v>
      </c>
      <c r="H57" s="123">
        <v>0</v>
      </c>
      <c r="I57" s="123">
        <v>271.68</v>
      </c>
      <c r="J57" s="123">
        <v>543.36</v>
      </c>
      <c r="K57" s="123">
        <v>145.84</v>
      </c>
      <c r="L57" s="123">
        <v>898</v>
      </c>
      <c r="M57" s="124">
        <f t="shared" si="16"/>
        <v>3000.1199999999994</v>
      </c>
      <c r="N57" s="125" t="str">
        <f t="shared" si="17"/>
        <v>1%</v>
      </c>
      <c r="O57" s="124">
        <f t="shared" si="18"/>
        <v>30.001199999999994</v>
      </c>
      <c r="P57" s="124">
        <f t="shared" si="19"/>
        <v>360.0143999999999</v>
      </c>
    </row>
    <row r="58" spans="1:16" ht="21.75" customHeight="1">
      <c r="A58" s="34">
        <v>61</v>
      </c>
      <c r="B58" s="143" t="s">
        <v>85</v>
      </c>
      <c r="C58" s="10" t="s">
        <v>37</v>
      </c>
      <c r="D58" s="123">
        <v>780</v>
      </c>
      <c r="E58" s="123">
        <v>1618</v>
      </c>
      <c r="F58" s="119"/>
      <c r="G58" s="123">
        <v>1775</v>
      </c>
      <c r="H58" s="123">
        <v>0</v>
      </c>
      <c r="I58" s="123">
        <v>236.92</v>
      </c>
      <c r="J58" s="123">
        <v>473.84</v>
      </c>
      <c r="K58" s="123">
        <v>128.45999999999998</v>
      </c>
      <c r="L58" s="123">
        <v>790</v>
      </c>
      <c r="M58" s="124">
        <f t="shared" si="16"/>
        <v>2543.7799999999997</v>
      </c>
      <c r="N58" s="125" t="str">
        <f t="shared" si="17"/>
        <v>0.5%</v>
      </c>
      <c r="O58" s="124">
        <f t="shared" si="18"/>
        <v>12.7189</v>
      </c>
      <c r="P58" s="124">
        <f t="shared" si="19"/>
        <v>152.6268</v>
      </c>
    </row>
    <row r="59" spans="1:16" ht="21.75" customHeight="1">
      <c r="A59" s="14">
        <v>62</v>
      </c>
      <c r="B59" s="143" t="s">
        <v>86</v>
      </c>
      <c r="C59" s="10" t="s">
        <v>28</v>
      </c>
      <c r="D59" s="123">
        <v>1170</v>
      </c>
      <c r="E59" s="123">
        <v>1907</v>
      </c>
      <c r="F59" s="119"/>
      <c r="G59" s="123">
        <v>2045</v>
      </c>
      <c r="H59" s="123">
        <v>31.16</v>
      </c>
      <c r="I59" s="123">
        <v>288.44</v>
      </c>
      <c r="J59" s="123">
        <v>576.88</v>
      </c>
      <c r="K59" s="123">
        <v>154.22</v>
      </c>
      <c r="L59" s="123">
        <v>961</v>
      </c>
      <c r="M59" s="124">
        <f t="shared" si="16"/>
        <v>3110.3000000000006</v>
      </c>
      <c r="N59" s="125" t="str">
        <f t="shared" si="17"/>
        <v>1%</v>
      </c>
      <c r="O59" s="124">
        <f t="shared" si="18"/>
        <v>31.10300000000001</v>
      </c>
      <c r="P59" s="124">
        <f t="shared" si="19"/>
        <v>373.2360000000001</v>
      </c>
    </row>
    <row r="60" spans="1:16" ht="21.75" customHeight="1">
      <c r="A60" s="34">
        <v>58</v>
      </c>
      <c r="B60" s="143" t="s">
        <v>87</v>
      </c>
      <c r="C60" s="10" t="s">
        <v>37</v>
      </c>
      <c r="D60" s="123">
        <v>780</v>
      </c>
      <c r="E60" s="123">
        <v>1360</v>
      </c>
      <c r="F60" s="119"/>
      <c r="G60" s="123">
        <v>1775</v>
      </c>
      <c r="H60" s="123">
        <v>0</v>
      </c>
      <c r="I60" s="123">
        <v>223.68</v>
      </c>
      <c r="J60" s="123">
        <v>447.36</v>
      </c>
      <c r="K60" s="123">
        <v>121.84</v>
      </c>
      <c r="L60" s="123">
        <v>753</v>
      </c>
      <c r="M60" s="124">
        <f>D60+E60+F60+G60-H60-I60-J60-K60-L60</f>
        <v>2369.12</v>
      </c>
      <c r="N60" s="125" t="str">
        <f>IF(M60&lt;=3000,"0.5%",IF(AND(M60&gt;3000,M60&lt;=5000),"1%",IF(AND(M60&gt;5000,M60&lt;=10000),"1.5%",IF(AND(M60&gt;10000),"2%",))))</f>
        <v>0.5%</v>
      </c>
      <c r="O60" s="124">
        <f>M60*N60</f>
        <v>11.8456</v>
      </c>
      <c r="P60" s="124">
        <f>O60*12</f>
        <v>142.1472</v>
      </c>
    </row>
    <row r="61" spans="1:16" ht="21.75" customHeight="1">
      <c r="A61" s="34">
        <v>63</v>
      </c>
      <c r="B61" s="143" t="s">
        <v>88</v>
      </c>
      <c r="C61" s="10" t="s">
        <v>37</v>
      </c>
      <c r="D61" s="123">
        <v>780</v>
      </c>
      <c r="E61" s="123">
        <v>1823</v>
      </c>
      <c r="F61" s="119"/>
      <c r="G61" s="123">
        <v>1775</v>
      </c>
      <c r="H61" s="123">
        <v>4.11</v>
      </c>
      <c r="I61" s="123">
        <v>247.12</v>
      </c>
      <c r="J61" s="123">
        <v>494.24</v>
      </c>
      <c r="K61" s="123">
        <v>133.56</v>
      </c>
      <c r="L61" s="123">
        <v>818</v>
      </c>
      <c r="M61" s="124">
        <f>D61+E61+F61+G61-H61-I61-J61-K61-L61</f>
        <v>2680.9700000000007</v>
      </c>
      <c r="N61" s="125" t="str">
        <f>IF(M61&lt;=3000,"0.5%",IF(AND(M61&gt;3000,M61&lt;=5000),"1%",IF(AND(M61&gt;5000,M61&lt;=10000),"1.5%",IF(AND(M61&gt;10000),"2%",))))</f>
        <v>0.5%</v>
      </c>
      <c r="O61" s="124">
        <f>M61*N61</f>
        <v>13.404850000000003</v>
      </c>
      <c r="P61" s="124">
        <f>O61*12</f>
        <v>160.85820000000004</v>
      </c>
    </row>
    <row r="62" spans="1:16" ht="21.75" customHeight="1">
      <c r="A62" s="14"/>
      <c r="B62" s="143" t="s">
        <v>89</v>
      </c>
      <c r="C62" s="10"/>
      <c r="D62" s="123"/>
      <c r="E62" s="123"/>
      <c r="F62" s="119"/>
      <c r="G62" s="123"/>
      <c r="H62" s="123"/>
      <c r="I62" s="123"/>
      <c r="J62" s="123"/>
      <c r="K62" s="123"/>
      <c r="L62" s="123"/>
      <c r="M62" s="124"/>
      <c r="N62" s="125"/>
      <c r="O62" s="124">
        <f>SUM(O6:O61)</f>
        <v>1148.1302999999998</v>
      </c>
      <c r="P62" s="124">
        <f>SUM(P6:P61)</f>
        <v>13777.563600000003</v>
      </c>
    </row>
    <row r="63" spans="1:16" ht="26.25" customHeight="1">
      <c r="A63" s="58" t="s">
        <v>90</v>
      </c>
      <c r="B63" s="58"/>
      <c r="C63" s="58"/>
      <c r="D63" s="58"/>
      <c r="E63" s="58"/>
      <c r="F63" s="58"/>
      <c r="G63" s="58"/>
      <c r="H63" s="122"/>
      <c r="I63" s="58"/>
      <c r="J63" s="58"/>
      <c r="K63" s="58"/>
      <c r="L63" s="58"/>
      <c r="M63" s="58"/>
      <c r="N63" s="58"/>
      <c r="O63" s="58"/>
      <c r="P63" s="58"/>
    </row>
    <row r="64" spans="1:16" ht="22.5" customHeight="1">
      <c r="A64" s="58"/>
      <c r="B64" s="58"/>
      <c r="C64" s="58"/>
      <c r="D64" s="58"/>
      <c r="E64" s="58"/>
      <c r="F64" s="58"/>
      <c r="G64" s="58"/>
      <c r="H64" s="122"/>
      <c r="I64" s="58"/>
      <c r="J64" s="58"/>
      <c r="K64" s="58"/>
      <c r="L64" s="58"/>
      <c r="M64" s="58"/>
      <c r="N64" s="58"/>
      <c r="O64" s="58"/>
      <c r="P64" s="58"/>
    </row>
  </sheetData>
  <sheetProtection/>
  <protectedRanges>
    <protectedRange password="DFF0" sqref="N63:O65526 H63:H65526" name="党费"/>
  </protectedRanges>
  <mergeCells count="9">
    <mergeCell ref="A1:P1"/>
    <mergeCell ref="A2:P2"/>
    <mergeCell ref="A3:P3"/>
    <mergeCell ref="B4:C4"/>
    <mergeCell ref="D4:G4"/>
    <mergeCell ref="H4:L4"/>
    <mergeCell ref="M4:P4"/>
    <mergeCell ref="A4:A5"/>
    <mergeCell ref="A63:P64"/>
  </mergeCells>
  <printOptions/>
  <pageMargins left="1.03" right="0.11999999999999998" top="0.59" bottom="0.7900000000000001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R18"/>
  <sheetViews>
    <sheetView zoomScale="85" zoomScaleNormal="85" zoomScaleSheetLayoutView="100" workbookViewId="0" topLeftCell="A4">
      <selection activeCell="A6" sqref="A6:A16"/>
    </sheetView>
  </sheetViews>
  <sheetFormatPr defaultColWidth="9.00390625" defaultRowHeight="14.25"/>
  <cols>
    <col min="1" max="1" width="4.125" style="0" customWidth="1"/>
    <col min="2" max="2" width="14.00390625" style="3" customWidth="1"/>
    <col min="3" max="3" width="12.00390625" style="3" customWidth="1"/>
    <col min="8" max="9" width="9.00390625" style="29" customWidth="1"/>
    <col min="10" max="10" width="11.625" style="29" customWidth="1"/>
    <col min="11" max="13" width="9.00390625" style="29" customWidth="1"/>
    <col min="14" max="14" width="9.00390625" style="129" customWidth="1"/>
    <col min="15" max="15" width="9.25390625" style="29" customWidth="1"/>
    <col min="16" max="17" width="9.00390625" style="130" customWidth="1"/>
    <col min="18" max="18" width="9.00390625" style="131" customWidth="1"/>
  </cols>
  <sheetData>
    <row r="1" spans="1:17" ht="58.5" customHeight="1">
      <c r="A1" s="132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4.75" customHeight="1">
      <c r="A2" s="39" t="s">
        <v>92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8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28.5" customHeight="1">
      <c r="A4" s="4" t="s">
        <v>3</v>
      </c>
      <c r="B4" s="101" t="s">
        <v>4</v>
      </c>
      <c r="C4" s="102"/>
      <c r="D4" s="102" t="s">
        <v>5</v>
      </c>
      <c r="E4" s="102"/>
      <c r="F4" s="102"/>
      <c r="G4" s="102"/>
      <c r="H4" s="102" t="s">
        <v>6</v>
      </c>
      <c r="I4" s="102"/>
      <c r="J4" s="102"/>
      <c r="K4" s="102"/>
      <c r="L4" s="102"/>
      <c r="M4" s="102"/>
      <c r="N4" s="102" t="s">
        <v>7</v>
      </c>
      <c r="O4" s="102"/>
      <c r="P4" s="102"/>
      <c r="Q4" s="102"/>
    </row>
    <row r="5" spans="1:17" ht="85.5">
      <c r="A5" s="4"/>
      <c r="B5" s="103" t="s">
        <v>8</v>
      </c>
      <c r="C5" s="33" t="s">
        <v>93</v>
      </c>
      <c r="D5" s="42" t="s">
        <v>94</v>
      </c>
      <c r="E5" s="42" t="s">
        <v>95</v>
      </c>
      <c r="F5" s="42" t="s">
        <v>12</v>
      </c>
      <c r="G5" s="133" t="s">
        <v>96</v>
      </c>
      <c r="H5" s="104" t="s">
        <v>14</v>
      </c>
      <c r="I5" s="104" t="s">
        <v>97</v>
      </c>
      <c r="J5" s="104" t="s">
        <v>98</v>
      </c>
      <c r="K5" s="104" t="s">
        <v>99</v>
      </c>
      <c r="L5" s="104" t="s">
        <v>100</v>
      </c>
      <c r="M5" s="104" t="s">
        <v>18</v>
      </c>
      <c r="N5" s="43" t="s">
        <v>19</v>
      </c>
      <c r="O5" s="43" t="s">
        <v>20</v>
      </c>
      <c r="P5" s="43" t="s">
        <v>21</v>
      </c>
      <c r="Q5" s="43" t="s">
        <v>22</v>
      </c>
    </row>
    <row r="6" spans="1:18" s="29" customFormat="1" ht="15.75" customHeight="1">
      <c r="A6" s="109">
        <v>1</v>
      </c>
      <c r="B6" s="134" t="s">
        <v>101</v>
      </c>
      <c r="C6" s="10" t="s">
        <v>102</v>
      </c>
      <c r="D6" s="123">
        <v>1620</v>
      </c>
      <c r="E6" s="123">
        <v>746</v>
      </c>
      <c r="F6" s="135"/>
      <c r="G6" s="123">
        <v>1775</v>
      </c>
      <c r="H6" s="123">
        <v>0</v>
      </c>
      <c r="I6" s="137">
        <v>233.48</v>
      </c>
      <c r="J6" s="123">
        <v>466.96</v>
      </c>
      <c r="K6" s="123">
        <v>126.74</v>
      </c>
      <c r="L6" s="137">
        <v>29.19</v>
      </c>
      <c r="M6" s="137">
        <v>781</v>
      </c>
      <c r="N6" s="138">
        <f aca="true" t="shared" si="0" ref="N6:N16">D6+E6+F6+G6-H6-I6-J6-K6-L6-M6</f>
        <v>2503.63</v>
      </c>
      <c r="O6" s="138" t="str">
        <f>IF(N6&lt;=3000,"0.5%",IF(AND(N6&gt;3000,N6&lt;=5000),"1%",IF(AND(N6&gt;5000,N6&lt;=10000),"1.5%",IF(AND(N6&gt;10000),"2%",))))</f>
        <v>0.5%</v>
      </c>
      <c r="P6" s="138">
        <f>N6*O6</f>
        <v>12.51815</v>
      </c>
      <c r="Q6" s="140">
        <f>P6*12</f>
        <v>150.2178</v>
      </c>
      <c r="R6" s="141"/>
    </row>
    <row r="7" spans="1:18" s="29" customFormat="1" ht="15.75" customHeight="1">
      <c r="A7" s="34">
        <v>2</v>
      </c>
      <c r="B7" s="134" t="s">
        <v>103</v>
      </c>
      <c r="C7" s="10" t="s">
        <v>102</v>
      </c>
      <c r="D7" s="123">
        <v>1620</v>
      </c>
      <c r="E7" s="123">
        <v>646</v>
      </c>
      <c r="F7" s="135"/>
      <c r="G7" s="123">
        <v>1775</v>
      </c>
      <c r="H7" s="123">
        <v>0</v>
      </c>
      <c r="I7" s="137">
        <v>228.28</v>
      </c>
      <c r="J7" s="123">
        <v>456.56</v>
      </c>
      <c r="K7" s="123">
        <v>124.14</v>
      </c>
      <c r="L7" s="137">
        <v>28.54</v>
      </c>
      <c r="M7" s="137">
        <v>766</v>
      </c>
      <c r="N7" s="139">
        <f t="shared" si="0"/>
        <v>2437.48</v>
      </c>
      <c r="O7" s="139" t="str">
        <f aca="true" t="shared" si="1" ref="O7:O16">IF(N7&lt;=3000,"0.5%",IF(AND(N7&gt;3000,N7&lt;=5000),"1%",IF(AND(N7&gt;5000,N7&lt;=10000),"1.5%",IF(AND(N7&gt;10000),"2%",))))</f>
        <v>0.5%</v>
      </c>
      <c r="P7" s="125">
        <f aca="true" t="shared" si="2" ref="P7:P16">N7*O7</f>
        <v>12.1874</v>
      </c>
      <c r="Q7" s="125">
        <f>P7*12</f>
        <v>146.24880000000002</v>
      </c>
      <c r="R7" s="141"/>
    </row>
    <row r="8" spans="1:17" ht="15.75" customHeight="1">
      <c r="A8" s="109">
        <v>3</v>
      </c>
      <c r="B8" s="134" t="s">
        <v>104</v>
      </c>
      <c r="C8" s="10" t="s">
        <v>102</v>
      </c>
      <c r="D8" s="123">
        <v>1620</v>
      </c>
      <c r="E8" s="123">
        <v>800</v>
      </c>
      <c r="F8" s="135"/>
      <c r="G8" s="123">
        <v>1775</v>
      </c>
      <c r="H8" s="123">
        <v>0</v>
      </c>
      <c r="I8" s="137">
        <v>236.32</v>
      </c>
      <c r="J8" s="123">
        <v>472.64</v>
      </c>
      <c r="K8" s="123">
        <v>128.16</v>
      </c>
      <c r="L8" s="137">
        <v>29.54</v>
      </c>
      <c r="M8" s="137">
        <v>789</v>
      </c>
      <c r="N8" s="139">
        <f t="shared" si="0"/>
        <v>2539.34</v>
      </c>
      <c r="O8" s="139" t="str">
        <f t="shared" si="1"/>
        <v>0.5%</v>
      </c>
      <c r="P8" s="125">
        <f t="shared" si="2"/>
        <v>12.696700000000002</v>
      </c>
      <c r="Q8" s="125">
        <f aca="true" t="shared" si="3" ref="Q8:Q16">P8*12</f>
        <v>152.36040000000003</v>
      </c>
    </row>
    <row r="9" spans="1:18" s="29" customFormat="1" ht="15.75" customHeight="1">
      <c r="A9" s="109">
        <v>4</v>
      </c>
      <c r="B9" s="134" t="s">
        <v>105</v>
      </c>
      <c r="C9" s="10" t="s">
        <v>102</v>
      </c>
      <c r="D9" s="123">
        <v>1620</v>
      </c>
      <c r="E9" s="123">
        <v>692</v>
      </c>
      <c r="F9" s="135"/>
      <c r="G9" s="123">
        <v>1775</v>
      </c>
      <c r="H9" s="123">
        <v>0</v>
      </c>
      <c r="I9" s="137">
        <v>230.88</v>
      </c>
      <c r="J9" s="123">
        <v>461.76</v>
      </c>
      <c r="K9" s="123">
        <v>125.44</v>
      </c>
      <c r="L9" s="137">
        <v>28.86</v>
      </c>
      <c r="M9" s="137">
        <v>773</v>
      </c>
      <c r="N9" s="139">
        <f t="shared" si="0"/>
        <v>2467.0599999999995</v>
      </c>
      <c r="O9" s="139" t="str">
        <f t="shared" si="1"/>
        <v>0.5%</v>
      </c>
      <c r="P9" s="125">
        <f t="shared" si="2"/>
        <v>12.335299999999998</v>
      </c>
      <c r="Q9" s="125">
        <f t="shared" si="3"/>
        <v>148.0236</v>
      </c>
      <c r="R9" s="141"/>
    </row>
    <row r="10" spans="1:17" ht="15.75" customHeight="1">
      <c r="A10" s="34">
        <v>5</v>
      </c>
      <c r="B10" s="134" t="s">
        <v>106</v>
      </c>
      <c r="C10" s="10" t="s">
        <v>102</v>
      </c>
      <c r="D10" s="123">
        <v>1620</v>
      </c>
      <c r="E10" s="123">
        <v>860</v>
      </c>
      <c r="F10" s="135"/>
      <c r="G10" s="123">
        <v>1775</v>
      </c>
      <c r="H10" s="123">
        <v>0</v>
      </c>
      <c r="I10" s="137">
        <v>239.2</v>
      </c>
      <c r="J10" s="123">
        <v>478.4</v>
      </c>
      <c r="K10" s="123">
        <v>129.6</v>
      </c>
      <c r="L10" s="137">
        <v>29.9</v>
      </c>
      <c r="M10" s="137">
        <v>796</v>
      </c>
      <c r="N10" s="139">
        <f t="shared" si="0"/>
        <v>2581.9</v>
      </c>
      <c r="O10" s="139" t="str">
        <f t="shared" si="1"/>
        <v>0.5%</v>
      </c>
      <c r="P10" s="125">
        <f t="shared" si="2"/>
        <v>12.909500000000001</v>
      </c>
      <c r="Q10" s="125">
        <f t="shared" si="3"/>
        <v>154.91400000000002</v>
      </c>
    </row>
    <row r="11" spans="1:17" ht="15.75" customHeight="1">
      <c r="A11" s="109">
        <v>6</v>
      </c>
      <c r="B11" s="134" t="s">
        <v>107</v>
      </c>
      <c r="C11" s="10" t="s">
        <v>102</v>
      </c>
      <c r="D11" s="123">
        <v>1620</v>
      </c>
      <c r="E11" s="123">
        <v>986</v>
      </c>
      <c r="F11" s="135"/>
      <c r="G11" s="123">
        <v>1775</v>
      </c>
      <c r="H11" s="123">
        <v>0</v>
      </c>
      <c r="I11" s="137">
        <v>245.6</v>
      </c>
      <c r="J11" s="123">
        <v>491.2</v>
      </c>
      <c r="K11" s="123">
        <v>132.8</v>
      </c>
      <c r="L11" s="137">
        <v>30.7</v>
      </c>
      <c r="M11" s="137">
        <v>814</v>
      </c>
      <c r="N11" s="139">
        <f t="shared" si="0"/>
        <v>2666.7</v>
      </c>
      <c r="O11" s="139" t="str">
        <f t="shared" si="1"/>
        <v>0.5%</v>
      </c>
      <c r="P11" s="125">
        <f t="shared" si="2"/>
        <v>13.333499999999999</v>
      </c>
      <c r="Q11" s="125">
        <f t="shared" si="3"/>
        <v>160.00199999999998</v>
      </c>
    </row>
    <row r="12" spans="1:17" ht="15.75" customHeight="1">
      <c r="A12" s="109">
        <v>7</v>
      </c>
      <c r="B12" s="134" t="s">
        <v>108</v>
      </c>
      <c r="C12" s="10" t="s">
        <v>102</v>
      </c>
      <c r="D12" s="123">
        <v>1620</v>
      </c>
      <c r="E12" s="123">
        <v>860</v>
      </c>
      <c r="F12" s="135"/>
      <c r="G12" s="123">
        <v>1775</v>
      </c>
      <c r="H12" s="123">
        <v>0</v>
      </c>
      <c r="I12" s="137">
        <v>239.2</v>
      </c>
      <c r="J12" s="123">
        <v>478.4</v>
      </c>
      <c r="K12" s="123">
        <v>129.6</v>
      </c>
      <c r="L12" s="137">
        <v>29.9</v>
      </c>
      <c r="M12" s="137">
        <v>796</v>
      </c>
      <c r="N12" s="139">
        <f t="shared" si="0"/>
        <v>2581.9</v>
      </c>
      <c r="O12" s="139" t="str">
        <f t="shared" si="1"/>
        <v>0.5%</v>
      </c>
      <c r="P12" s="125">
        <f t="shared" si="2"/>
        <v>12.909500000000001</v>
      </c>
      <c r="Q12" s="125">
        <f t="shared" si="3"/>
        <v>154.91400000000002</v>
      </c>
    </row>
    <row r="13" spans="1:17" ht="15.75" customHeight="1">
      <c r="A13" s="34">
        <v>8</v>
      </c>
      <c r="B13" s="134" t="s">
        <v>109</v>
      </c>
      <c r="C13" s="10" t="s">
        <v>102</v>
      </c>
      <c r="D13" s="123">
        <v>1620</v>
      </c>
      <c r="E13" s="123">
        <v>1880</v>
      </c>
      <c r="F13" s="135"/>
      <c r="G13" s="123">
        <v>1775</v>
      </c>
      <c r="H13" s="123">
        <v>0</v>
      </c>
      <c r="I13" s="137">
        <v>287.92</v>
      </c>
      <c r="J13" s="123">
        <v>575.84</v>
      </c>
      <c r="K13" s="123">
        <v>153.96</v>
      </c>
      <c r="L13" s="137">
        <v>35.99</v>
      </c>
      <c r="M13" s="137">
        <v>931</v>
      </c>
      <c r="N13" s="139">
        <f t="shared" si="0"/>
        <v>3290.29</v>
      </c>
      <c r="O13" s="139" t="str">
        <f t="shared" si="1"/>
        <v>1%</v>
      </c>
      <c r="P13" s="125">
        <f t="shared" si="2"/>
        <v>32.9029</v>
      </c>
      <c r="Q13" s="125">
        <f t="shared" si="3"/>
        <v>394.83480000000003</v>
      </c>
    </row>
    <row r="14" spans="1:17" ht="15.75" customHeight="1">
      <c r="A14" s="109">
        <v>9</v>
      </c>
      <c r="B14" s="134" t="s">
        <v>110</v>
      </c>
      <c r="C14" s="10" t="s">
        <v>102</v>
      </c>
      <c r="D14" s="123">
        <v>1620</v>
      </c>
      <c r="E14" s="123">
        <v>986</v>
      </c>
      <c r="F14" s="135"/>
      <c r="G14" s="123">
        <v>1775</v>
      </c>
      <c r="H14" s="123">
        <v>24.42</v>
      </c>
      <c r="I14" s="137">
        <v>245.6</v>
      </c>
      <c r="J14" s="123">
        <v>491.2</v>
      </c>
      <c r="K14" s="123">
        <v>132.8</v>
      </c>
      <c r="L14" s="137">
        <v>30.7</v>
      </c>
      <c r="M14" s="137">
        <v>814</v>
      </c>
      <c r="N14" s="139">
        <f t="shared" si="0"/>
        <v>2642.2799999999997</v>
      </c>
      <c r="O14" s="139" t="str">
        <f t="shared" si="1"/>
        <v>0.5%</v>
      </c>
      <c r="P14" s="125">
        <f t="shared" si="2"/>
        <v>13.2114</v>
      </c>
      <c r="Q14" s="125">
        <f t="shared" si="3"/>
        <v>158.5368</v>
      </c>
    </row>
    <row r="15" spans="1:17" ht="15.75" customHeight="1">
      <c r="A15" s="109">
        <v>10</v>
      </c>
      <c r="B15" s="134" t="s">
        <v>111</v>
      </c>
      <c r="C15" s="10" t="s">
        <v>102</v>
      </c>
      <c r="D15" s="123">
        <v>1510</v>
      </c>
      <c r="E15" s="123">
        <v>646</v>
      </c>
      <c r="F15" s="118"/>
      <c r="G15" s="123">
        <v>1775</v>
      </c>
      <c r="H15" s="123">
        <v>0</v>
      </c>
      <c r="I15" s="137">
        <v>227.32</v>
      </c>
      <c r="J15" s="123">
        <v>454.64</v>
      </c>
      <c r="K15" s="123">
        <v>123.66</v>
      </c>
      <c r="L15" s="137">
        <v>28.42</v>
      </c>
      <c r="M15" s="137">
        <v>727</v>
      </c>
      <c r="N15" s="139">
        <f t="shared" si="0"/>
        <v>2369.96</v>
      </c>
      <c r="O15" s="139" t="str">
        <f t="shared" si="1"/>
        <v>0.5%</v>
      </c>
      <c r="P15" s="125">
        <f t="shared" si="2"/>
        <v>11.8498</v>
      </c>
      <c r="Q15" s="125">
        <f t="shared" si="3"/>
        <v>142.1976</v>
      </c>
    </row>
    <row r="16" spans="1:17" ht="15.75" customHeight="1">
      <c r="A16" s="34">
        <v>11</v>
      </c>
      <c r="B16" s="134" t="s">
        <v>112</v>
      </c>
      <c r="C16" s="10" t="s">
        <v>102</v>
      </c>
      <c r="D16" s="123">
        <v>1620</v>
      </c>
      <c r="E16" s="123">
        <v>513</v>
      </c>
      <c r="F16" s="118"/>
      <c r="G16" s="123">
        <v>1775</v>
      </c>
      <c r="H16" s="123"/>
      <c r="I16" s="137">
        <v>221.6</v>
      </c>
      <c r="J16" s="123">
        <v>443.2</v>
      </c>
      <c r="K16" s="123">
        <v>120.8</v>
      </c>
      <c r="L16" s="137">
        <v>27.7</v>
      </c>
      <c r="M16" s="137">
        <v>748</v>
      </c>
      <c r="N16" s="139">
        <f t="shared" si="0"/>
        <v>2346.7000000000003</v>
      </c>
      <c r="O16" s="139" t="str">
        <f t="shared" si="1"/>
        <v>0.5%</v>
      </c>
      <c r="P16" s="125">
        <f t="shared" si="2"/>
        <v>11.733500000000001</v>
      </c>
      <c r="Q16" s="125">
        <f t="shared" si="3"/>
        <v>140.80200000000002</v>
      </c>
    </row>
    <row r="17" spans="1:17" ht="15.75" customHeight="1">
      <c r="A17" s="109"/>
      <c r="B17" s="134" t="s">
        <v>89</v>
      </c>
      <c r="C17" s="10"/>
      <c r="D17" s="123"/>
      <c r="E17" s="123"/>
      <c r="F17" s="118"/>
      <c r="G17" s="123"/>
      <c r="H17" s="123"/>
      <c r="I17" s="137"/>
      <c r="J17" s="123"/>
      <c r="K17" s="123"/>
      <c r="L17" s="137"/>
      <c r="M17" s="137"/>
      <c r="N17" s="139"/>
      <c r="O17" s="139"/>
      <c r="P17" s="125">
        <f>SUM(P6:P16)</f>
        <v>158.58765</v>
      </c>
      <c r="Q17" s="125">
        <f>SUM(Q6:Q16)</f>
        <v>1903.0518000000002</v>
      </c>
    </row>
    <row r="18" spans="1:17" ht="30.75" customHeight="1">
      <c r="A18" s="136" t="s">
        <v>113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ht="12" customHeight="1"/>
  </sheetData>
  <sheetProtection/>
  <mergeCells count="9">
    <mergeCell ref="A1:Q1"/>
    <mergeCell ref="A2:Q2"/>
    <mergeCell ref="A3:Q3"/>
    <mergeCell ref="B4:C4"/>
    <mergeCell ref="D4:G4"/>
    <mergeCell ref="H4:M4"/>
    <mergeCell ref="N4:Q4"/>
    <mergeCell ref="A18:Q18"/>
    <mergeCell ref="A4:A5"/>
  </mergeCells>
  <printOptions/>
  <pageMargins left="0.75" right="0.35" top="0.35" bottom="0.7900000000000001" header="0.51" footer="0.51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R34"/>
  <sheetViews>
    <sheetView zoomScale="85" zoomScaleNormal="85" zoomScaleSheetLayoutView="100" workbookViewId="0" topLeftCell="A4">
      <selection activeCell="N6" sqref="N6"/>
    </sheetView>
  </sheetViews>
  <sheetFormatPr defaultColWidth="9.00390625" defaultRowHeight="14.25"/>
  <cols>
    <col min="1" max="1" width="4.375" style="0" customWidth="1"/>
    <col min="2" max="2" width="14.875" style="30" customWidth="1"/>
    <col min="3" max="3" width="9.875" style="30" customWidth="1"/>
    <col min="4" max="4" width="10.375" style="30" customWidth="1"/>
    <col min="5" max="5" width="9.00390625" style="30" customWidth="1"/>
    <col min="6" max="6" width="8.875" style="30" customWidth="1"/>
    <col min="7" max="7" width="9.50390625" style="30" customWidth="1"/>
    <col min="8" max="8" width="8.625" style="95" customWidth="1"/>
    <col min="9" max="13" width="8.625" style="96" customWidth="1"/>
    <col min="14" max="14" width="11.125" style="30" customWidth="1"/>
    <col min="15" max="15" width="9.25390625" style="97" customWidth="1"/>
    <col min="16" max="16" width="10.75390625" style="97" customWidth="1"/>
    <col min="17" max="17" width="8.125" style="0" customWidth="1"/>
  </cols>
  <sheetData>
    <row r="1" spans="1:17" ht="45.75" customHeight="1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8.5" customHeight="1">
      <c r="A2" s="98" t="s">
        <v>115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8.5" customHeight="1">
      <c r="A3" s="99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8.5" customHeight="1">
      <c r="A4" s="4" t="s">
        <v>3</v>
      </c>
      <c r="B4" s="101" t="s">
        <v>4</v>
      </c>
      <c r="C4" s="102"/>
      <c r="D4" s="102" t="s">
        <v>5</v>
      </c>
      <c r="E4" s="102"/>
      <c r="F4" s="102"/>
      <c r="G4" s="102"/>
      <c r="H4" s="102" t="s">
        <v>6</v>
      </c>
      <c r="I4" s="102"/>
      <c r="J4" s="102"/>
      <c r="K4" s="102"/>
      <c r="L4" s="102"/>
      <c r="M4" s="102"/>
      <c r="N4" s="102" t="s">
        <v>7</v>
      </c>
      <c r="O4" s="102"/>
      <c r="P4" s="102"/>
      <c r="Q4" s="102"/>
    </row>
    <row r="5" spans="1:17" s="28" customFormat="1" ht="71.25">
      <c r="A5" s="4"/>
      <c r="B5" s="103" t="s">
        <v>8</v>
      </c>
      <c r="C5" s="33" t="s">
        <v>116</v>
      </c>
      <c r="D5" s="42" t="s">
        <v>10</v>
      </c>
      <c r="E5" s="42" t="s">
        <v>11</v>
      </c>
      <c r="F5" s="42" t="s">
        <v>12</v>
      </c>
      <c r="G5" s="42" t="s">
        <v>117</v>
      </c>
      <c r="H5" s="104" t="s">
        <v>14</v>
      </c>
      <c r="I5" s="104" t="s">
        <v>118</v>
      </c>
      <c r="J5" s="104" t="s">
        <v>119</v>
      </c>
      <c r="K5" s="104" t="s">
        <v>120</v>
      </c>
      <c r="L5" s="104" t="s">
        <v>121</v>
      </c>
      <c r="M5" s="104" t="s">
        <v>122</v>
      </c>
      <c r="N5" s="43" t="s">
        <v>19</v>
      </c>
      <c r="O5" s="43" t="s">
        <v>20</v>
      </c>
      <c r="P5" s="43" t="s">
        <v>21</v>
      </c>
      <c r="Q5" s="43" t="s">
        <v>22</v>
      </c>
    </row>
    <row r="6" spans="1:17" ht="15" customHeight="1">
      <c r="A6" s="34">
        <v>1</v>
      </c>
      <c r="B6" s="10" t="s">
        <v>123</v>
      </c>
      <c r="C6" s="10" t="s">
        <v>124</v>
      </c>
      <c r="D6" s="105">
        <v>610</v>
      </c>
      <c r="E6" s="105">
        <v>1348</v>
      </c>
      <c r="F6" s="105"/>
      <c r="G6" s="105">
        <v>1220</v>
      </c>
      <c r="H6" s="106"/>
      <c r="I6" s="106"/>
      <c r="J6" s="123">
        <v>407.76</v>
      </c>
      <c r="K6" s="106">
        <v>111.94</v>
      </c>
      <c r="L6" s="106">
        <v>25.49</v>
      </c>
      <c r="M6" s="123">
        <v>682</v>
      </c>
      <c r="N6" s="124">
        <f>D6+E6+F6+G6-H6-I6-J6-K6-L6-M6</f>
        <v>1950.81</v>
      </c>
      <c r="O6" s="125" t="str">
        <f>IF(N6&lt;=3000,"0.5%",IF(AND(N6&gt;3000,N6&lt;=5000),"1%",IF(AND(N6&gt;5000,N6&lt;=10000),"1.5%",IF(AND(N6&gt;10000),"2%",))))</f>
        <v>0.5%</v>
      </c>
      <c r="P6" s="124">
        <f aca="true" t="shared" si="0" ref="P6:P31">N6*O6</f>
        <v>9.75405</v>
      </c>
      <c r="Q6" s="124">
        <f>P6*12</f>
        <v>117.0486</v>
      </c>
    </row>
    <row r="7" spans="1:17" ht="15" customHeight="1">
      <c r="A7" s="34">
        <v>2</v>
      </c>
      <c r="B7" s="10"/>
      <c r="C7" s="10"/>
      <c r="D7" s="105"/>
      <c r="E7" s="105"/>
      <c r="F7" s="105"/>
      <c r="G7" s="105"/>
      <c r="H7" s="106"/>
      <c r="I7" s="106"/>
      <c r="J7" s="106"/>
      <c r="K7" s="106"/>
      <c r="L7" s="106"/>
      <c r="M7" s="106"/>
      <c r="N7" s="124">
        <f aca="true" t="shared" si="1" ref="N7:N31">D7+E7+F7+G7-H7-I7-J7-K7-L7-M7</f>
        <v>0</v>
      </c>
      <c r="O7" s="125" t="str">
        <f aca="true" t="shared" si="2" ref="O7:O31">IF(N7&lt;=3000,"0.5%",IF(AND(N7&gt;3000,N7&lt;=5000),"1%",IF(AND(N7&gt;5000,N7&lt;=10000),"1.5%",IF(AND(N7&gt;10000),"2%",))))</f>
        <v>0.5%</v>
      </c>
      <c r="P7" s="124">
        <f t="shared" si="0"/>
        <v>0</v>
      </c>
      <c r="Q7" s="124">
        <f aca="true" t="shared" si="3" ref="Q7:Q31">P7*12</f>
        <v>0</v>
      </c>
    </row>
    <row r="8" spans="1:17" ht="15" customHeight="1">
      <c r="A8" s="14">
        <v>3</v>
      </c>
      <c r="B8" s="107"/>
      <c r="C8" s="107"/>
      <c r="D8" s="14"/>
      <c r="E8" s="14"/>
      <c r="F8" s="14"/>
      <c r="G8" s="51"/>
      <c r="H8" s="108"/>
      <c r="I8" s="108"/>
      <c r="J8" s="108"/>
      <c r="K8" s="108"/>
      <c r="L8" s="108"/>
      <c r="M8" s="108"/>
      <c r="N8" s="124">
        <f t="shared" si="1"/>
        <v>0</v>
      </c>
      <c r="O8" s="125" t="str">
        <f t="shared" si="2"/>
        <v>0.5%</v>
      </c>
      <c r="P8" s="124">
        <f t="shared" si="0"/>
        <v>0</v>
      </c>
      <c r="Q8" s="124">
        <f t="shared" si="3"/>
        <v>0</v>
      </c>
    </row>
    <row r="9" spans="1:17" ht="15" customHeight="1">
      <c r="A9" s="34">
        <v>4</v>
      </c>
      <c r="B9" s="107"/>
      <c r="C9" s="107"/>
      <c r="D9" s="14"/>
      <c r="E9" s="14"/>
      <c r="F9" s="14"/>
      <c r="G9" s="51"/>
      <c r="H9" s="108"/>
      <c r="I9" s="108"/>
      <c r="J9" s="108"/>
      <c r="K9" s="108"/>
      <c r="L9" s="108"/>
      <c r="M9" s="108"/>
      <c r="N9" s="124">
        <f t="shared" si="1"/>
        <v>0</v>
      </c>
      <c r="O9" s="125" t="str">
        <f t="shared" si="2"/>
        <v>0.5%</v>
      </c>
      <c r="P9" s="124">
        <f t="shared" si="0"/>
        <v>0</v>
      </c>
      <c r="Q9" s="124">
        <f t="shared" si="3"/>
        <v>0</v>
      </c>
    </row>
    <row r="10" spans="1:18" ht="15" customHeight="1">
      <c r="A10" s="34">
        <v>5</v>
      </c>
      <c r="B10" s="107"/>
      <c r="C10" s="107"/>
      <c r="D10" s="14"/>
      <c r="E10" s="14"/>
      <c r="F10" s="14"/>
      <c r="G10" s="51"/>
      <c r="H10" s="108"/>
      <c r="I10" s="108"/>
      <c r="J10" s="108"/>
      <c r="K10" s="108"/>
      <c r="L10" s="108"/>
      <c r="M10" s="108"/>
      <c r="N10" s="124">
        <f t="shared" si="1"/>
        <v>0</v>
      </c>
      <c r="O10" s="125" t="str">
        <f t="shared" si="2"/>
        <v>0.5%</v>
      </c>
      <c r="P10" s="124">
        <f t="shared" si="0"/>
        <v>0</v>
      </c>
      <c r="Q10" s="124">
        <f t="shared" si="3"/>
        <v>0</v>
      </c>
      <c r="R10" s="127" t="s">
        <v>125</v>
      </c>
    </row>
    <row r="11" spans="1:18" ht="15" customHeight="1">
      <c r="A11" s="14">
        <v>6</v>
      </c>
      <c r="B11" s="107"/>
      <c r="C11" s="107"/>
      <c r="D11" s="14"/>
      <c r="E11" s="14"/>
      <c r="F11" s="14"/>
      <c r="G11" s="51"/>
      <c r="H11" s="108"/>
      <c r="I11" s="108"/>
      <c r="J11" s="108"/>
      <c r="K11" s="108"/>
      <c r="L11" s="108"/>
      <c r="M11" s="108"/>
      <c r="N11" s="124">
        <f t="shared" si="1"/>
        <v>0</v>
      </c>
      <c r="O11" s="125" t="str">
        <f t="shared" si="2"/>
        <v>0.5%</v>
      </c>
      <c r="P11" s="124">
        <f t="shared" si="0"/>
        <v>0</v>
      </c>
      <c r="Q11" s="124">
        <f t="shared" si="3"/>
        <v>0</v>
      </c>
      <c r="R11" s="128" t="s">
        <v>126</v>
      </c>
    </row>
    <row r="12" spans="1:18" ht="15" customHeight="1">
      <c r="A12" s="109">
        <v>7</v>
      </c>
      <c r="B12" s="110"/>
      <c r="C12" s="110"/>
      <c r="D12" s="109"/>
      <c r="E12" s="109"/>
      <c r="F12" s="111"/>
      <c r="G12" s="112"/>
      <c r="H12" s="113"/>
      <c r="I12" s="113"/>
      <c r="J12" s="113"/>
      <c r="K12" s="113"/>
      <c r="L12" s="113"/>
      <c r="M12" s="113"/>
      <c r="N12" s="124">
        <f t="shared" si="1"/>
        <v>0</v>
      </c>
      <c r="O12" s="125" t="str">
        <f t="shared" si="2"/>
        <v>0.5%</v>
      </c>
      <c r="P12" s="126">
        <f t="shared" si="0"/>
        <v>0</v>
      </c>
      <c r="Q12" s="124">
        <f t="shared" si="3"/>
        <v>0</v>
      </c>
      <c r="R12" s="127" t="s">
        <v>127</v>
      </c>
    </row>
    <row r="13" spans="1:18" ht="15" customHeight="1">
      <c r="A13" s="34">
        <v>8</v>
      </c>
      <c r="B13" s="107"/>
      <c r="C13" s="107"/>
      <c r="D13" s="14"/>
      <c r="E13" s="14"/>
      <c r="F13" s="114"/>
      <c r="G13" s="115"/>
      <c r="H13" s="108"/>
      <c r="I13" s="108"/>
      <c r="J13" s="108"/>
      <c r="K13" s="108"/>
      <c r="L13" s="108"/>
      <c r="M13" s="108"/>
      <c r="N13" s="124">
        <f t="shared" si="1"/>
        <v>0</v>
      </c>
      <c r="O13" s="125" t="str">
        <f t="shared" si="2"/>
        <v>0.5%</v>
      </c>
      <c r="P13" s="124">
        <f t="shared" si="0"/>
        <v>0</v>
      </c>
      <c r="Q13" s="124">
        <f t="shared" si="3"/>
        <v>0</v>
      </c>
      <c r="R13" s="128" t="s">
        <v>128</v>
      </c>
    </row>
    <row r="14" spans="1:18" ht="15" customHeight="1">
      <c r="A14" s="14">
        <v>9</v>
      </c>
      <c r="B14" s="107"/>
      <c r="C14" s="107"/>
      <c r="D14" s="14"/>
      <c r="E14" s="14"/>
      <c r="F14" s="114"/>
      <c r="G14" s="115"/>
      <c r="H14" s="108"/>
      <c r="I14" s="108"/>
      <c r="J14" s="108"/>
      <c r="K14" s="108"/>
      <c r="L14" s="108"/>
      <c r="M14" s="108"/>
      <c r="N14" s="124">
        <f t="shared" si="1"/>
        <v>0</v>
      </c>
      <c r="O14" s="125" t="str">
        <f t="shared" si="2"/>
        <v>0.5%</v>
      </c>
      <c r="P14" s="124">
        <f t="shared" si="0"/>
        <v>0</v>
      </c>
      <c r="Q14" s="124">
        <f t="shared" si="3"/>
        <v>0</v>
      </c>
      <c r="R14" s="127" t="s">
        <v>125</v>
      </c>
    </row>
    <row r="15" spans="1:18" ht="15" customHeight="1">
      <c r="A15" s="34">
        <v>10</v>
      </c>
      <c r="B15" s="10"/>
      <c r="C15" s="10"/>
      <c r="D15" s="34"/>
      <c r="E15" s="34"/>
      <c r="F15" s="116"/>
      <c r="G15" s="117"/>
      <c r="H15" s="108"/>
      <c r="I15" s="108"/>
      <c r="J15" s="108"/>
      <c r="K15" s="108"/>
      <c r="L15" s="108"/>
      <c r="M15" s="108"/>
      <c r="N15" s="124">
        <f t="shared" si="1"/>
        <v>0</v>
      </c>
      <c r="O15" s="125" t="str">
        <f t="shared" si="2"/>
        <v>0.5%</v>
      </c>
      <c r="P15" s="124">
        <f t="shared" si="0"/>
        <v>0</v>
      </c>
      <c r="Q15" s="124">
        <f t="shared" si="3"/>
        <v>0</v>
      </c>
      <c r="R15" s="127"/>
    </row>
    <row r="16" spans="1:18" ht="15" customHeight="1">
      <c r="A16" s="34">
        <v>11</v>
      </c>
      <c r="B16" s="10"/>
      <c r="C16" s="10"/>
      <c r="D16" s="34"/>
      <c r="E16" s="34"/>
      <c r="F16" s="116"/>
      <c r="G16" s="117"/>
      <c r="H16" s="108"/>
      <c r="I16" s="108"/>
      <c r="J16" s="108"/>
      <c r="K16" s="108"/>
      <c r="L16" s="108"/>
      <c r="M16" s="108"/>
      <c r="N16" s="124">
        <f t="shared" si="1"/>
        <v>0</v>
      </c>
      <c r="O16" s="125" t="str">
        <f t="shared" si="2"/>
        <v>0.5%</v>
      </c>
      <c r="P16" s="124">
        <f t="shared" si="0"/>
        <v>0</v>
      </c>
      <c r="Q16" s="124">
        <f t="shared" si="3"/>
        <v>0</v>
      </c>
      <c r="R16" s="128" t="s">
        <v>126</v>
      </c>
    </row>
    <row r="17" spans="1:18" ht="15" customHeight="1">
      <c r="A17" s="14">
        <v>12</v>
      </c>
      <c r="B17" s="10"/>
      <c r="C17" s="10"/>
      <c r="D17" s="118"/>
      <c r="E17" s="118"/>
      <c r="F17" s="119"/>
      <c r="G17" s="120"/>
      <c r="H17" s="121"/>
      <c r="I17" s="121"/>
      <c r="J17" s="121"/>
      <c r="K17" s="121"/>
      <c r="L17" s="121"/>
      <c r="M17" s="121"/>
      <c r="N17" s="124">
        <f t="shared" si="1"/>
        <v>0</v>
      </c>
      <c r="O17" s="125" t="str">
        <f t="shared" si="2"/>
        <v>0.5%</v>
      </c>
      <c r="P17" s="124">
        <f t="shared" si="0"/>
        <v>0</v>
      </c>
      <c r="Q17" s="124">
        <f t="shared" si="3"/>
        <v>0</v>
      </c>
      <c r="R17" s="127" t="s">
        <v>127</v>
      </c>
    </row>
    <row r="18" spans="1:18" ht="15" customHeight="1">
      <c r="A18" s="34">
        <v>13</v>
      </c>
      <c r="B18" s="10"/>
      <c r="C18" s="10"/>
      <c r="D18" s="118"/>
      <c r="E18" s="118"/>
      <c r="F18" s="119"/>
      <c r="G18" s="120"/>
      <c r="H18" s="121"/>
      <c r="I18" s="121"/>
      <c r="J18" s="121"/>
      <c r="K18" s="121"/>
      <c r="L18" s="121"/>
      <c r="M18" s="121"/>
      <c r="N18" s="124">
        <f t="shared" si="1"/>
        <v>0</v>
      </c>
      <c r="O18" s="125" t="str">
        <f t="shared" si="2"/>
        <v>0.5%</v>
      </c>
      <c r="P18" s="124">
        <f t="shared" si="0"/>
        <v>0</v>
      </c>
      <c r="Q18" s="124">
        <f t="shared" si="3"/>
        <v>0</v>
      </c>
      <c r="R18" s="128" t="s">
        <v>128</v>
      </c>
    </row>
    <row r="19" spans="1:18" ht="15" customHeight="1">
      <c r="A19" s="34">
        <v>14</v>
      </c>
      <c r="B19" s="10"/>
      <c r="C19" s="10"/>
      <c r="D19" s="118"/>
      <c r="E19" s="118"/>
      <c r="F19" s="119"/>
      <c r="G19" s="115"/>
      <c r="H19" s="121"/>
      <c r="I19" s="121"/>
      <c r="J19" s="121"/>
      <c r="K19" s="121"/>
      <c r="L19" s="121"/>
      <c r="M19" s="121"/>
      <c r="N19" s="124">
        <f t="shared" si="1"/>
        <v>0</v>
      </c>
      <c r="O19" s="125" t="str">
        <f t="shared" si="2"/>
        <v>0.5%</v>
      </c>
      <c r="P19" s="124">
        <f t="shared" si="0"/>
        <v>0</v>
      </c>
      <c r="Q19" s="124">
        <f t="shared" si="3"/>
        <v>0</v>
      </c>
      <c r="R19" s="127" t="s">
        <v>129</v>
      </c>
    </row>
    <row r="20" spans="1:18" ht="15" customHeight="1">
      <c r="A20" s="14">
        <v>15</v>
      </c>
      <c r="B20" s="10"/>
      <c r="C20" s="10"/>
      <c r="D20" s="118"/>
      <c r="E20" s="118"/>
      <c r="F20" s="119"/>
      <c r="G20" s="115"/>
      <c r="H20" s="121"/>
      <c r="I20" s="121"/>
      <c r="J20" s="121"/>
      <c r="K20" s="121"/>
      <c r="L20" s="121"/>
      <c r="M20" s="121"/>
      <c r="N20" s="124">
        <f t="shared" si="1"/>
        <v>0</v>
      </c>
      <c r="O20" s="125" t="str">
        <f t="shared" si="2"/>
        <v>0.5%</v>
      </c>
      <c r="P20" s="124">
        <f t="shared" si="0"/>
        <v>0</v>
      </c>
      <c r="Q20" s="124">
        <f t="shared" si="3"/>
        <v>0</v>
      </c>
      <c r="R20" s="128" t="s">
        <v>130</v>
      </c>
    </row>
    <row r="21" spans="1:18" s="29" customFormat="1" ht="15" customHeight="1">
      <c r="A21" s="34">
        <v>16</v>
      </c>
      <c r="B21" s="10"/>
      <c r="C21" s="10"/>
      <c r="D21" s="118"/>
      <c r="E21" s="118"/>
      <c r="F21" s="119"/>
      <c r="G21" s="115"/>
      <c r="H21" s="121"/>
      <c r="I21" s="121"/>
      <c r="J21" s="121"/>
      <c r="K21" s="121"/>
      <c r="L21" s="121"/>
      <c r="M21" s="121"/>
      <c r="N21" s="124">
        <f t="shared" si="1"/>
        <v>0</v>
      </c>
      <c r="O21" s="125" t="str">
        <f t="shared" si="2"/>
        <v>0.5%</v>
      </c>
      <c r="P21" s="124">
        <f t="shared" si="0"/>
        <v>0</v>
      </c>
      <c r="Q21" s="124">
        <f t="shared" si="3"/>
        <v>0</v>
      </c>
      <c r="R21" s="127" t="s">
        <v>131</v>
      </c>
    </row>
    <row r="22" spans="1:18" ht="15" customHeight="1">
      <c r="A22" s="34">
        <v>17</v>
      </c>
      <c r="B22" s="10"/>
      <c r="C22" s="10"/>
      <c r="D22" s="118"/>
      <c r="E22" s="118"/>
      <c r="F22" s="119"/>
      <c r="G22" s="115"/>
      <c r="H22" s="121"/>
      <c r="I22" s="121"/>
      <c r="J22" s="121"/>
      <c r="K22" s="121"/>
      <c r="L22" s="121"/>
      <c r="M22" s="121"/>
      <c r="N22" s="124">
        <f t="shared" si="1"/>
        <v>0</v>
      </c>
      <c r="O22" s="125" t="str">
        <f t="shared" si="2"/>
        <v>0.5%</v>
      </c>
      <c r="P22" s="124">
        <f t="shared" si="0"/>
        <v>0</v>
      </c>
      <c r="Q22" s="124">
        <f t="shared" si="3"/>
        <v>0</v>
      </c>
      <c r="R22" s="128" t="s">
        <v>132</v>
      </c>
    </row>
    <row r="23" spans="1:18" ht="15" customHeight="1">
      <c r="A23" s="14">
        <v>18</v>
      </c>
      <c r="B23" s="10"/>
      <c r="C23" s="10"/>
      <c r="D23" s="118"/>
      <c r="E23" s="118"/>
      <c r="F23" s="119"/>
      <c r="G23" s="115"/>
      <c r="H23" s="121"/>
      <c r="I23" s="121"/>
      <c r="J23" s="121"/>
      <c r="K23" s="121"/>
      <c r="L23" s="121"/>
      <c r="M23" s="121"/>
      <c r="N23" s="124">
        <f t="shared" si="1"/>
        <v>0</v>
      </c>
      <c r="O23" s="125" t="str">
        <f t="shared" si="2"/>
        <v>0.5%</v>
      </c>
      <c r="P23" s="124">
        <f t="shared" si="0"/>
        <v>0</v>
      </c>
      <c r="Q23" s="124">
        <f t="shared" si="3"/>
        <v>0</v>
      </c>
      <c r="R23" s="127" t="s">
        <v>133</v>
      </c>
    </row>
    <row r="24" spans="1:17" ht="15" customHeight="1">
      <c r="A24" s="34">
        <v>19</v>
      </c>
      <c r="B24" s="10"/>
      <c r="C24" s="10"/>
      <c r="D24" s="118"/>
      <c r="E24" s="118"/>
      <c r="F24" s="119"/>
      <c r="G24" s="115"/>
      <c r="H24" s="121"/>
      <c r="I24" s="121"/>
      <c r="J24" s="121"/>
      <c r="K24" s="121"/>
      <c r="L24" s="121"/>
      <c r="M24" s="121"/>
      <c r="N24" s="124">
        <f t="shared" si="1"/>
        <v>0</v>
      </c>
      <c r="O24" s="125" t="str">
        <f t="shared" si="2"/>
        <v>0.5%</v>
      </c>
      <c r="P24" s="124">
        <f t="shared" si="0"/>
        <v>0</v>
      </c>
      <c r="Q24" s="124">
        <f t="shared" si="3"/>
        <v>0</v>
      </c>
    </row>
    <row r="25" spans="1:17" ht="15" customHeight="1">
      <c r="A25" s="34">
        <v>20</v>
      </c>
      <c r="B25" s="10"/>
      <c r="C25" s="10"/>
      <c r="D25" s="118"/>
      <c r="E25" s="118"/>
      <c r="F25" s="119"/>
      <c r="G25" s="115"/>
      <c r="H25" s="121"/>
      <c r="I25" s="121"/>
      <c r="J25" s="121"/>
      <c r="K25" s="121"/>
      <c r="L25" s="121"/>
      <c r="M25" s="121"/>
      <c r="N25" s="124">
        <f t="shared" si="1"/>
        <v>0</v>
      </c>
      <c r="O25" s="125" t="str">
        <f t="shared" si="2"/>
        <v>0.5%</v>
      </c>
      <c r="P25" s="124">
        <f t="shared" si="0"/>
        <v>0</v>
      </c>
      <c r="Q25" s="124">
        <f t="shared" si="3"/>
        <v>0</v>
      </c>
    </row>
    <row r="26" spans="1:17" ht="15" customHeight="1">
      <c r="A26" s="14">
        <v>21</v>
      </c>
      <c r="B26" s="10"/>
      <c r="C26" s="10"/>
      <c r="D26" s="34"/>
      <c r="E26" s="34"/>
      <c r="F26" s="116"/>
      <c r="G26" s="115"/>
      <c r="H26" s="121"/>
      <c r="I26" s="121"/>
      <c r="J26" s="121"/>
      <c r="K26" s="121"/>
      <c r="L26" s="121"/>
      <c r="M26" s="121"/>
      <c r="N26" s="124">
        <f t="shared" si="1"/>
        <v>0</v>
      </c>
      <c r="O26" s="125" t="str">
        <f t="shared" si="2"/>
        <v>0.5%</v>
      </c>
      <c r="P26" s="124">
        <f t="shared" si="0"/>
        <v>0</v>
      </c>
      <c r="Q26" s="124">
        <f t="shared" si="3"/>
        <v>0</v>
      </c>
    </row>
    <row r="27" spans="1:17" ht="15" customHeight="1">
      <c r="A27" s="34">
        <v>22</v>
      </c>
      <c r="B27" s="10"/>
      <c r="C27" s="10"/>
      <c r="D27" s="34"/>
      <c r="E27" s="34"/>
      <c r="F27" s="116"/>
      <c r="G27" s="115"/>
      <c r="H27" s="108"/>
      <c r="I27" s="108"/>
      <c r="J27" s="108"/>
      <c r="K27" s="108"/>
      <c r="L27" s="108"/>
      <c r="M27" s="108"/>
      <c r="N27" s="124">
        <f t="shared" si="1"/>
        <v>0</v>
      </c>
      <c r="O27" s="125" t="str">
        <f t="shared" si="2"/>
        <v>0.5%</v>
      </c>
      <c r="P27" s="124">
        <f t="shared" si="0"/>
        <v>0</v>
      </c>
      <c r="Q27" s="124">
        <f t="shared" si="3"/>
        <v>0</v>
      </c>
    </row>
    <row r="28" spans="1:17" ht="15" customHeight="1">
      <c r="A28" s="34">
        <v>23</v>
      </c>
      <c r="B28" s="10"/>
      <c r="C28" s="10"/>
      <c r="D28" s="34"/>
      <c r="E28" s="34"/>
      <c r="F28" s="116"/>
      <c r="G28" s="115"/>
      <c r="H28" s="121"/>
      <c r="I28" s="121"/>
      <c r="J28" s="121"/>
      <c r="K28" s="121"/>
      <c r="L28" s="121"/>
      <c r="M28" s="121"/>
      <c r="N28" s="124">
        <f t="shared" si="1"/>
        <v>0</v>
      </c>
      <c r="O28" s="125" t="str">
        <f t="shared" si="2"/>
        <v>0.5%</v>
      </c>
      <c r="P28" s="124">
        <f t="shared" si="0"/>
        <v>0</v>
      </c>
      <c r="Q28" s="124">
        <f t="shared" si="3"/>
        <v>0</v>
      </c>
    </row>
    <row r="29" spans="1:17" ht="15" customHeight="1">
      <c r="A29" s="14">
        <v>24</v>
      </c>
      <c r="B29" s="10"/>
      <c r="C29" s="10"/>
      <c r="D29" s="34"/>
      <c r="E29" s="34"/>
      <c r="F29" s="116"/>
      <c r="G29" s="115"/>
      <c r="H29" s="121"/>
      <c r="I29" s="121"/>
      <c r="J29" s="121"/>
      <c r="K29" s="121"/>
      <c r="L29" s="121"/>
      <c r="M29" s="121"/>
      <c r="N29" s="124">
        <f t="shared" si="1"/>
        <v>0</v>
      </c>
      <c r="O29" s="125" t="str">
        <f t="shared" si="2"/>
        <v>0.5%</v>
      </c>
      <c r="P29" s="124">
        <f t="shared" si="0"/>
        <v>0</v>
      </c>
      <c r="Q29" s="124">
        <f t="shared" si="3"/>
        <v>0</v>
      </c>
    </row>
    <row r="30" spans="1:17" ht="15" customHeight="1">
      <c r="A30" s="34">
        <v>25</v>
      </c>
      <c r="B30" s="10"/>
      <c r="C30" s="10"/>
      <c r="D30" s="34"/>
      <c r="E30" s="34"/>
      <c r="F30" s="116"/>
      <c r="G30" s="115"/>
      <c r="H30" s="121"/>
      <c r="I30" s="121"/>
      <c r="J30" s="121"/>
      <c r="K30" s="121"/>
      <c r="L30" s="121"/>
      <c r="M30" s="121"/>
      <c r="N30" s="124">
        <f t="shared" si="1"/>
        <v>0</v>
      </c>
      <c r="O30" s="125" t="str">
        <f t="shared" si="2"/>
        <v>0.5%</v>
      </c>
      <c r="P30" s="124">
        <f t="shared" si="0"/>
        <v>0</v>
      </c>
      <c r="Q30" s="124">
        <f t="shared" si="3"/>
        <v>0</v>
      </c>
    </row>
    <row r="31" spans="1:17" ht="15" customHeight="1">
      <c r="A31" s="34">
        <v>26</v>
      </c>
      <c r="B31" s="10"/>
      <c r="C31" s="10"/>
      <c r="D31" s="34"/>
      <c r="E31" s="34"/>
      <c r="F31" s="116"/>
      <c r="G31" s="115"/>
      <c r="H31" s="121"/>
      <c r="I31" s="121"/>
      <c r="J31" s="121"/>
      <c r="K31" s="121"/>
      <c r="L31" s="121"/>
      <c r="M31" s="121"/>
      <c r="N31" s="124">
        <f t="shared" si="1"/>
        <v>0</v>
      </c>
      <c r="O31" s="125" t="str">
        <f t="shared" si="2"/>
        <v>0.5%</v>
      </c>
      <c r="P31" s="124">
        <f t="shared" si="0"/>
        <v>0</v>
      </c>
      <c r="Q31" s="124">
        <f t="shared" si="3"/>
        <v>0</v>
      </c>
    </row>
    <row r="32" spans="1:17" ht="15" customHeight="1">
      <c r="A32" s="14">
        <v>27</v>
      </c>
      <c r="B32" s="10"/>
      <c r="C32" s="10"/>
      <c r="D32" s="34"/>
      <c r="E32" s="34"/>
      <c r="F32" s="116"/>
      <c r="G32" s="115"/>
      <c r="H32" s="121"/>
      <c r="I32" s="121"/>
      <c r="J32" s="121"/>
      <c r="K32" s="121"/>
      <c r="L32" s="121"/>
      <c r="M32" s="121"/>
      <c r="N32" s="124">
        <f>SUM(N6:N31)</f>
        <v>1950.81</v>
      </c>
      <c r="O32" s="125"/>
      <c r="P32" s="124">
        <f>SUM(P6:P31)</f>
        <v>9.75405</v>
      </c>
      <c r="Q32" s="124">
        <f>SUM(Q6:Q31)</f>
        <v>117.0486</v>
      </c>
    </row>
    <row r="33" spans="1:17" ht="22.5" customHeight="1">
      <c r="A33" s="58" t="s">
        <v>134</v>
      </c>
      <c r="B33" s="58"/>
      <c r="C33" s="58"/>
      <c r="D33" s="58"/>
      <c r="E33" s="58"/>
      <c r="F33" s="58"/>
      <c r="G33" s="58"/>
      <c r="H33" s="122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22.5" customHeight="1">
      <c r="A34" s="58"/>
      <c r="B34" s="58"/>
      <c r="C34" s="58"/>
      <c r="D34" s="58"/>
      <c r="E34" s="58"/>
      <c r="F34" s="58"/>
      <c r="G34" s="58"/>
      <c r="H34" s="122"/>
      <c r="I34" s="58"/>
      <c r="J34" s="58"/>
      <c r="K34" s="58"/>
      <c r="L34" s="58"/>
      <c r="M34" s="58"/>
      <c r="N34" s="58"/>
      <c r="O34" s="58"/>
      <c r="P34" s="58"/>
      <c r="Q34" s="58"/>
    </row>
  </sheetData>
  <sheetProtection/>
  <protectedRanges>
    <protectedRange sqref="O33:P65510 H33:H65510" name="党费"/>
  </protectedRanges>
  <mergeCells count="9">
    <mergeCell ref="A1:Q1"/>
    <mergeCell ref="A2:Q2"/>
    <mergeCell ref="A3:Q3"/>
    <mergeCell ref="B4:C4"/>
    <mergeCell ref="D4:G4"/>
    <mergeCell ref="H4:M4"/>
    <mergeCell ref="N4:Q4"/>
    <mergeCell ref="A4:A5"/>
    <mergeCell ref="A33:Q34"/>
  </mergeCells>
  <printOptions/>
  <pageMargins left="0.43000000000000005" right="0.16" top="0.43000000000000005" bottom="0.7900000000000001" header="0.51" footer="0.51"/>
  <pageSetup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20"/>
  <sheetViews>
    <sheetView zoomScale="115" zoomScaleNormal="115" zoomScaleSheetLayoutView="100" workbookViewId="0" topLeftCell="A1">
      <selection activeCell="F5" sqref="F5:F12"/>
    </sheetView>
  </sheetViews>
  <sheetFormatPr defaultColWidth="9.00390625" defaultRowHeight="14.25"/>
  <cols>
    <col min="1" max="1" width="4.00390625" style="0" customWidth="1"/>
    <col min="2" max="2" width="17.875" style="3" customWidth="1"/>
    <col min="3" max="3" width="11.125" style="0" customWidth="1"/>
    <col min="4" max="4" width="14.25390625" style="80" customWidth="1"/>
    <col min="5" max="5" width="13.75390625" style="81" customWidth="1"/>
    <col min="6" max="6" width="11.875" style="80" customWidth="1"/>
    <col min="7" max="7" width="15.375" style="80" customWidth="1"/>
    <col min="8" max="8" width="13.125" style="82" customWidth="1"/>
    <col min="9" max="9" width="9.00390625" style="82" customWidth="1"/>
  </cols>
  <sheetData>
    <row r="1" spans="1:7" ht="43.5" customHeight="1">
      <c r="A1" s="38" t="s">
        <v>135</v>
      </c>
      <c r="B1" s="38"/>
      <c r="C1" s="38"/>
      <c r="D1" s="83"/>
      <c r="E1" s="83"/>
      <c r="F1" s="83"/>
      <c r="G1" s="83"/>
    </row>
    <row r="2" spans="1:7" ht="27" customHeight="1">
      <c r="A2" s="39" t="s">
        <v>136</v>
      </c>
      <c r="B2" s="39"/>
      <c r="C2" s="39"/>
      <c r="D2" s="84"/>
      <c r="E2" s="84"/>
      <c r="F2" s="84"/>
      <c r="G2" s="84"/>
    </row>
    <row r="3" spans="1:7" ht="27" customHeight="1">
      <c r="A3" s="40" t="s">
        <v>2</v>
      </c>
      <c r="B3" s="40"/>
      <c r="C3" s="40"/>
      <c r="D3" s="85"/>
      <c r="E3" s="85"/>
      <c r="F3" s="85"/>
      <c r="G3" s="85"/>
    </row>
    <row r="4" spans="1:7" ht="58.5" customHeight="1">
      <c r="A4" s="4" t="s">
        <v>3</v>
      </c>
      <c r="B4" s="41" t="s">
        <v>8</v>
      </c>
      <c r="C4" s="41" t="s">
        <v>137</v>
      </c>
      <c r="D4" s="86" t="s">
        <v>19</v>
      </c>
      <c r="E4" s="86" t="s">
        <v>20</v>
      </c>
      <c r="F4" s="86" t="s">
        <v>21</v>
      </c>
      <c r="G4" s="86" t="s">
        <v>22</v>
      </c>
    </row>
    <row r="5" spans="1:9" ht="15" customHeight="1">
      <c r="A5" s="44">
        <v>1</v>
      </c>
      <c r="B5" s="11" t="s">
        <v>138</v>
      </c>
      <c r="C5" s="46">
        <v>6204.03</v>
      </c>
      <c r="D5" s="48">
        <f>C5*57%</f>
        <v>3536.2971</v>
      </c>
      <c r="E5" s="49" t="str">
        <f>IF(D5&lt;=5000,"0.5%",IF(AND(D5&gt;5000),"1%",))</f>
        <v>0.5%</v>
      </c>
      <c r="F5" s="59">
        <f>D5*E5</f>
        <v>17.6814855</v>
      </c>
      <c r="G5" s="75">
        <f>F5*12</f>
        <v>212.177826</v>
      </c>
      <c r="I5" s="94"/>
    </row>
    <row r="6" spans="1:9" ht="15" customHeight="1">
      <c r="A6" s="5">
        <v>2</v>
      </c>
      <c r="B6" s="11" t="s">
        <v>139</v>
      </c>
      <c r="C6" s="46">
        <v>5754.62</v>
      </c>
      <c r="D6" s="48">
        <f>C6*57%</f>
        <v>3280.1333999999997</v>
      </c>
      <c r="E6" s="49" t="str">
        <f aca="true" t="shared" si="0" ref="E6:E17">IF(D6&lt;=5000,"0.5%",IF(AND(D6&gt;5000),"1%",))</f>
        <v>0.5%</v>
      </c>
      <c r="F6" s="59">
        <f aca="true" t="shared" si="1" ref="F6:F17">D6*E6</f>
        <v>16.400667</v>
      </c>
      <c r="G6" s="75">
        <f aca="true" t="shared" si="2" ref="G6:G17">F6*12</f>
        <v>196.80800399999998</v>
      </c>
      <c r="I6" s="94"/>
    </row>
    <row r="7" spans="1:9" ht="15" customHeight="1">
      <c r="A7" s="5">
        <v>3</v>
      </c>
      <c r="B7" s="11" t="s">
        <v>140</v>
      </c>
      <c r="C7" s="46">
        <v>5927</v>
      </c>
      <c r="D7" s="48">
        <f>C7*57%</f>
        <v>3378.39</v>
      </c>
      <c r="E7" s="49" t="str">
        <f t="shared" si="0"/>
        <v>0.5%</v>
      </c>
      <c r="F7" s="59">
        <f t="shared" si="1"/>
        <v>16.89195</v>
      </c>
      <c r="G7" s="75">
        <f t="shared" si="2"/>
        <v>202.70340000000002</v>
      </c>
      <c r="I7" s="94"/>
    </row>
    <row r="8" spans="1:9" ht="15" customHeight="1">
      <c r="A8" s="5">
        <v>4</v>
      </c>
      <c r="B8" s="11" t="s">
        <v>141</v>
      </c>
      <c r="C8" s="46">
        <v>6386.24</v>
      </c>
      <c r="D8" s="48">
        <f>C8*57%</f>
        <v>3640.1567999999997</v>
      </c>
      <c r="E8" s="49" t="str">
        <f t="shared" si="0"/>
        <v>0.5%</v>
      </c>
      <c r="F8" s="59">
        <f t="shared" si="1"/>
        <v>18.200784</v>
      </c>
      <c r="G8" s="75">
        <f t="shared" si="2"/>
        <v>218.40940799999998</v>
      </c>
      <c r="I8" s="94"/>
    </row>
    <row r="9" spans="1:9" ht="15" customHeight="1">
      <c r="A9" s="5">
        <v>5</v>
      </c>
      <c r="B9" s="11" t="s">
        <v>142</v>
      </c>
      <c r="C9" s="46">
        <v>7016.76</v>
      </c>
      <c r="D9" s="48">
        <f aca="true" t="shared" si="3" ref="D9:D17">C9*57%</f>
        <v>3999.5532</v>
      </c>
      <c r="E9" s="49" t="str">
        <f t="shared" si="0"/>
        <v>0.5%</v>
      </c>
      <c r="F9" s="59">
        <f t="shared" si="1"/>
        <v>19.997766</v>
      </c>
      <c r="G9" s="75">
        <f t="shared" si="2"/>
        <v>239.97319199999998</v>
      </c>
      <c r="I9" s="94"/>
    </row>
    <row r="10" spans="1:9" ht="15" customHeight="1">
      <c r="A10" s="5">
        <v>6</v>
      </c>
      <c r="B10" s="11" t="s">
        <v>143</v>
      </c>
      <c r="C10" s="46">
        <v>6308.64</v>
      </c>
      <c r="D10" s="48">
        <f t="shared" si="3"/>
        <v>3595.9248</v>
      </c>
      <c r="E10" s="49" t="str">
        <f t="shared" si="0"/>
        <v>0.5%</v>
      </c>
      <c r="F10" s="59">
        <f t="shared" si="1"/>
        <v>17.979623999999998</v>
      </c>
      <c r="G10" s="75">
        <f t="shared" si="2"/>
        <v>215.75548799999996</v>
      </c>
      <c r="I10" s="94"/>
    </row>
    <row r="11" spans="1:7" ht="15" customHeight="1">
      <c r="A11" s="5">
        <v>7</v>
      </c>
      <c r="B11" s="14" t="s">
        <v>144</v>
      </c>
      <c r="C11" s="46">
        <v>6690</v>
      </c>
      <c r="D11" s="48">
        <f t="shared" si="3"/>
        <v>3813.2999999999997</v>
      </c>
      <c r="E11" s="49" t="str">
        <f t="shared" si="0"/>
        <v>0.5%</v>
      </c>
      <c r="F11" s="59">
        <f t="shared" si="1"/>
        <v>19.066499999999998</v>
      </c>
      <c r="G11" s="75">
        <f t="shared" si="2"/>
        <v>228.79799999999997</v>
      </c>
    </row>
    <row r="12" spans="1:7" ht="15" customHeight="1">
      <c r="A12" s="5">
        <v>8</v>
      </c>
      <c r="B12" s="14" t="s">
        <v>145</v>
      </c>
      <c r="C12" s="46">
        <v>7973</v>
      </c>
      <c r="D12" s="48">
        <f t="shared" si="3"/>
        <v>4544.61</v>
      </c>
      <c r="E12" s="49" t="str">
        <f t="shared" si="0"/>
        <v>0.5%</v>
      </c>
      <c r="F12" s="59">
        <f t="shared" si="1"/>
        <v>22.723049999999997</v>
      </c>
      <c r="G12" s="75">
        <f t="shared" si="2"/>
        <v>272.67659999999995</v>
      </c>
    </row>
    <row r="13" spans="1:7" ht="15" customHeight="1">
      <c r="A13" s="5">
        <v>9</v>
      </c>
      <c r="B13" s="14"/>
      <c r="C13" s="46"/>
      <c r="D13" s="48">
        <f t="shared" si="3"/>
        <v>0</v>
      </c>
      <c r="E13" s="49" t="str">
        <f t="shared" si="0"/>
        <v>0.5%</v>
      </c>
      <c r="F13" s="59">
        <f t="shared" si="1"/>
        <v>0</v>
      </c>
      <c r="G13" s="75">
        <f t="shared" si="2"/>
        <v>0</v>
      </c>
    </row>
    <row r="14" spans="1:7" ht="15" customHeight="1">
      <c r="A14" s="5">
        <v>10</v>
      </c>
      <c r="B14" s="14"/>
      <c r="C14" s="46"/>
      <c r="D14" s="48">
        <f t="shared" si="3"/>
        <v>0</v>
      </c>
      <c r="E14" s="49" t="str">
        <f t="shared" si="0"/>
        <v>0.5%</v>
      </c>
      <c r="F14" s="59">
        <f t="shared" si="1"/>
        <v>0</v>
      </c>
      <c r="G14" s="75">
        <f t="shared" si="2"/>
        <v>0</v>
      </c>
    </row>
    <row r="15" spans="1:7" ht="15" customHeight="1">
      <c r="A15" s="5">
        <v>11</v>
      </c>
      <c r="B15" s="14"/>
      <c r="C15" s="46"/>
      <c r="D15" s="48">
        <f t="shared" si="3"/>
        <v>0</v>
      </c>
      <c r="E15" s="49" t="str">
        <f t="shared" si="0"/>
        <v>0.5%</v>
      </c>
      <c r="F15" s="59">
        <f t="shared" si="1"/>
        <v>0</v>
      </c>
      <c r="G15" s="75">
        <f t="shared" si="2"/>
        <v>0</v>
      </c>
    </row>
    <row r="16" spans="1:7" ht="15" customHeight="1">
      <c r="A16" s="5">
        <v>12</v>
      </c>
      <c r="B16" s="14"/>
      <c r="C16" s="46"/>
      <c r="D16" s="48">
        <f t="shared" si="3"/>
        <v>0</v>
      </c>
      <c r="E16" s="49" t="str">
        <f t="shared" si="0"/>
        <v>0.5%</v>
      </c>
      <c r="F16" s="59">
        <f t="shared" si="1"/>
        <v>0</v>
      </c>
      <c r="G16" s="75">
        <f t="shared" si="2"/>
        <v>0</v>
      </c>
    </row>
    <row r="17" spans="1:7" ht="15" customHeight="1">
      <c r="A17" s="5">
        <v>13</v>
      </c>
      <c r="B17" s="14"/>
      <c r="C17" s="46"/>
      <c r="D17" s="48">
        <f t="shared" si="3"/>
        <v>0</v>
      </c>
      <c r="E17" s="49" t="str">
        <f t="shared" si="0"/>
        <v>0.5%</v>
      </c>
      <c r="F17" s="59">
        <f t="shared" si="1"/>
        <v>0</v>
      </c>
      <c r="G17" s="75">
        <f t="shared" si="2"/>
        <v>0</v>
      </c>
    </row>
    <row r="18" spans="1:7" ht="15" customHeight="1">
      <c r="A18" s="52"/>
      <c r="B18" s="53"/>
      <c r="C18" s="54"/>
      <c r="D18" s="56">
        <f>SUM(D5:D17)</f>
        <v>29788.365299999998</v>
      </c>
      <c r="E18" s="57"/>
      <c r="F18" s="60">
        <f>SUM(F5:F17)</f>
        <v>148.9418265</v>
      </c>
      <c r="G18" s="60">
        <f>SUM(G5:G17)</f>
        <v>1787.301918</v>
      </c>
    </row>
    <row r="19" spans="1:7" ht="57.75" customHeight="1">
      <c r="A19" s="78" t="s">
        <v>146</v>
      </c>
      <c r="B19" s="78"/>
      <c r="C19" s="78"/>
      <c r="D19" s="87"/>
      <c r="E19" s="88"/>
      <c r="F19" s="87"/>
      <c r="G19" s="89"/>
    </row>
    <row r="20" spans="1:6" ht="22.5" customHeight="1">
      <c r="A20" s="90"/>
      <c r="B20" s="91"/>
      <c r="C20" s="90"/>
      <c r="D20" s="92"/>
      <c r="E20" s="93"/>
      <c r="F20" s="92"/>
    </row>
  </sheetData>
  <sheetProtection/>
  <mergeCells count="4">
    <mergeCell ref="A1:G1"/>
    <mergeCell ref="A2:G2"/>
    <mergeCell ref="A3:G3"/>
    <mergeCell ref="A19:G19"/>
  </mergeCells>
  <printOptions horizontalCentered="1"/>
  <pageMargins left="0.75" right="0.75" top="0.75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26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7.125" style="61" customWidth="1"/>
    <col min="2" max="2" width="21.125" style="29" customWidth="1"/>
    <col min="3" max="3" width="17.50390625" style="29" customWidth="1"/>
    <col min="4" max="4" width="14.875" style="29" customWidth="1"/>
    <col min="5" max="5" width="19.50390625" style="0" customWidth="1"/>
    <col min="6" max="6" width="17.50390625" style="0" customWidth="1"/>
    <col min="7" max="7" width="21.875" style="0" customWidth="1"/>
  </cols>
  <sheetData>
    <row r="1" spans="1:7" ht="51.75" customHeight="1">
      <c r="A1" s="62" t="s">
        <v>147</v>
      </c>
      <c r="B1" s="63"/>
      <c r="C1" s="63"/>
      <c r="D1" s="63"/>
      <c r="E1" s="63"/>
      <c r="F1" s="63"/>
      <c r="G1" s="63"/>
    </row>
    <row r="2" spans="1:7" ht="28.5" customHeight="1">
      <c r="A2" s="64" t="s">
        <v>148</v>
      </c>
      <c r="B2" s="64"/>
      <c r="C2" s="64"/>
      <c r="D2" s="64"/>
      <c r="E2" s="64"/>
      <c r="F2" s="64"/>
      <c r="G2" s="64"/>
    </row>
    <row r="3" spans="1:7" ht="28.5" customHeight="1">
      <c r="A3" s="65" t="s">
        <v>2</v>
      </c>
      <c r="B3" s="65"/>
      <c r="C3" s="65"/>
      <c r="D3" s="65"/>
      <c r="E3" s="65"/>
      <c r="F3" s="65"/>
      <c r="G3" s="65"/>
    </row>
    <row r="4" spans="1:7" ht="30.75" customHeight="1">
      <c r="A4" s="66" t="s">
        <v>3</v>
      </c>
      <c r="B4" s="67" t="s">
        <v>8</v>
      </c>
      <c r="C4" s="67" t="s">
        <v>149</v>
      </c>
      <c r="D4" s="68" t="s">
        <v>19</v>
      </c>
      <c r="E4" s="68" t="s">
        <v>150</v>
      </c>
      <c r="F4" s="68" t="s">
        <v>21</v>
      </c>
      <c r="G4" s="68" t="s">
        <v>22</v>
      </c>
    </row>
    <row r="5" spans="1:8" ht="14.25">
      <c r="A5" s="69">
        <v>1</v>
      </c>
      <c r="B5" s="70" t="s">
        <v>151</v>
      </c>
      <c r="C5" s="71">
        <v>1000</v>
      </c>
      <c r="D5" s="59">
        <f>C5</f>
        <v>1000</v>
      </c>
      <c r="E5" s="49" t="str">
        <f>IF(D5&lt;=3000,"0.5%",IF(AND(D5&gt;3000,D5&lt;=5000),"1%",IF(AND(D5&gt;5000,D5&lt;=10000),"1.5%",IF(AND(D5&gt;10000),"2%",))))</f>
        <v>0.5%</v>
      </c>
      <c r="F5" s="59">
        <f aca="true" t="shared" si="0" ref="F5:F24">D5*E5</f>
        <v>5</v>
      </c>
      <c r="G5" s="59">
        <f aca="true" t="shared" si="1" ref="G5:G24">F5*12</f>
        <v>60</v>
      </c>
      <c r="H5" s="72" t="s">
        <v>152</v>
      </c>
    </row>
    <row r="6" spans="1:7" ht="14.25">
      <c r="A6" s="66">
        <v>2</v>
      </c>
      <c r="B6" s="73"/>
      <c r="C6" s="74"/>
      <c r="D6" s="75">
        <f aca="true" t="shared" si="2" ref="D6:D24">C6</f>
        <v>0</v>
      </c>
      <c r="E6" s="49" t="str">
        <f aca="true" t="shared" si="3" ref="E6:E24">IF(D6&lt;=3000,"0.5%",IF(AND(D6&gt;3000,D6&lt;=5000),"1%",IF(AND(D6&gt;5000,D6&lt;=10000),"1.5%",IF(AND(D6&gt;10000),"2%",))))</f>
        <v>0.5%</v>
      </c>
      <c r="F6" s="75">
        <f t="shared" si="0"/>
        <v>0</v>
      </c>
      <c r="G6" s="75">
        <f t="shared" si="1"/>
        <v>0</v>
      </c>
    </row>
    <row r="7" spans="1:7" s="37" customFormat="1" ht="14.25">
      <c r="A7" s="66">
        <v>3</v>
      </c>
      <c r="B7" s="73"/>
      <c r="C7" s="34"/>
      <c r="D7" s="75">
        <f t="shared" si="2"/>
        <v>0</v>
      </c>
      <c r="E7" s="49" t="str">
        <f t="shared" si="3"/>
        <v>0.5%</v>
      </c>
      <c r="F7" s="75">
        <f t="shared" si="0"/>
        <v>0</v>
      </c>
      <c r="G7" s="75">
        <f t="shared" si="1"/>
        <v>0</v>
      </c>
    </row>
    <row r="8" spans="1:7" ht="14.25">
      <c r="A8" s="66">
        <v>4</v>
      </c>
      <c r="B8" s="73"/>
      <c r="C8" s="74"/>
      <c r="D8" s="75">
        <f t="shared" si="2"/>
        <v>0</v>
      </c>
      <c r="E8" s="49" t="str">
        <f t="shared" si="3"/>
        <v>0.5%</v>
      </c>
      <c r="F8" s="75">
        <f t="shared" si="0"/>
        <v>0</v>
      </c>
      <c r="G8" s="75">
        <f t="shared" si="1"/>
        <v>0</v>
      </c>
    </row>
    <row r="9" spans="1:7" ht="14.25">
      <c r="A9" s="66">
        <v>5</v>
      </c>
      <c r="B9" s="73"/>
      <c r="C9" s="74"/>
      <c r="D9" s="75">
        <f t="shared" si="2"/>
        <v>0</v>
      </c>
      <c r="E9" s="49" t="str">
        <f t="shared" si="3"/>
        <v>0.5%</v>
      </c>
      <c r="F9" s="75">
        <f t="shared" si="0"/>
        <v>0</v>
      </c>
      <c r="G9" s="75">
        <f t="shared" si="1"/>
        <v>0</v>
      </c>
    </row>
    <row r="10" spans="1:7" ht="14.25">
      <c r="A10" s="66">
        <v>6</v>
      </c>
      <c r="B10" s="73"/>
      <c r="C10" s="74"/>
      <c r="D10" s="75">
        <f t="shared" si="2"/>
        <v>0</v>
      </c>
      <c r="E10" s="49" t="str">
        <f t="shared" si="3"/>
        <v>0.5%</v>
      </c>
      <c r="F10" s="75">
        <f t="shared" si="0"/>
        <v>0</v>
      </c>
      <c r="G10" s="75">
        <f t="shared" si="1"/>
        <v>0</v>
      </c>
    </row>
    <row r="11" spans="1:7" ht="14.25">
      <c r="A11" s="66">
        <v>7</v>
      </c>
      <c r="B11" s="73"/>
      <c r="C11" s="74"/>
      <c r="D11" s="75">
        <f t="shared" si="2"/>
        <v>0</v>
      </c>
      <c r="E11" s="49" t="str">
        <f t="shared" si="3"/>
        <v>0.5%</v>
      </c>
      <c r="F11" s="75">
        <f t="shared" si="0"/>
        <v>0</v>
      </c>
      <c r="G11" s="75">
        <f t="shared" si="1"/>
        <v>0</v>
      </c>
    </row>
    <row r="12" spans="1:7" s="37" customFormat="1" ht="14.25">
      <c r="A12" s="66">
        <v>8</v>
      </c>
      <c r="B12" s="73"/>
      <c r="C12" s="34"/>
      <c r="D12" s="75">
        <f t="shared" si="2"/>
        <v>0</v>
      </c>
      <c r="E12" s="49" t="str">
        <f t="shared" si="3"/>
        <v>0.5%</v>
      </c>
      <c r="F12" s="75">
        <f t="shared" si="0"/>
        <v>0</v>
      </c>
      <c r="G12" s="75">
        <f t="shared" si="1"/>
        <v>0</v>
      </c>
    </row>
    <row r="13" spans="1:7" ht="14.25">
      <c r="A13" s="66">
        <v>9</v>
      </c>
      <c r="B13" s="73"/>
      <c r="C13" s="74"/>
      <c r="D13" s="75">
        <f t="shared" si="2"/>
        <v>0</v>
      </c>
      <c r="E13" s="49" t="str">
        <f t="shared" si="3"/>
        <v>0.5%</v>
      </c>
      <c r="F13" s="75">
        <f t="shared" si="0"/>
        <v>0</v>
      </c>
      <c r="G13" s="75">
        <f t="shared" si="1"/>
        <v>0</v>
      </c>
    </row>
    <row r="14" spans="1:7" ht="14.25">
      <c r="A14" s="66">
        <v>10</v>
      </c>
      <c r="B14" s="73"/>
      <c r="C14" s="74"/>
      <c r="D14" s="75">
        <f t="shared" si="2"/>
        <v>0</v>
      </c>
      <c r="E14" s="49" t="str">
        <f t="shared" si="3"/>
        <v>0.5%</v>
      </c>
      <c r="F14" s="75">
        <f t="shared" si="0"/>
        <v>0</v>
      </c>
      <c r="G14" s="75">
        <f t="shared" si="1"/>
        <v>0</v>
      </c>
    </row>
    <row r="15" spans="1:7" ht="14.25">
      <c r="A15" s="66">
        <v>11</v>
      </c>
      <c r="B15" s="73"/>
      <c r="C15" s="74"/>
      <c r="D15" s="75">
        <f t="shared" si="2"/>
        <v>0</v>
      </c>
      <c r="E15" s="49" t="str">
        <f t="shared" si="3"/>
        <v>0.5%</v>
      </c>
      <c r="F15" s="75">
        <f t="shared" si="0"/>
        <v>0</v>
      </c>
      <c r="G15" s="75">
        <f t="shared" si="1"/>
        <v>0</v>
      </c>
    </row>
    <row r="16" spans="1:7" ht="14.25">
      <c r="A16" s="66">
        <v>12</v>
      </c>
      <c r="B16" s="73"/>
      <c r="C16" s="74"/>
      <c r="D16" s="75">
        <f t="shared" si="2"/>
        <v>0</v>
      </c>
      <c r="E16" s="49" t="str">
        <f t="shared" si="3"/>
        <v>0.5%</v>
      </c>
      <c r="F16" s="75">
        <f t="shared" si="0"/>
        <v>0</v>
      </c>
      <c r="G16" s="75">
        <f t="shared" si="1"/>
        <v>0</v>
      </c>
    </row>
    <row r="17" spans="1:7" ht="14.25">
      <c r="A17" s="66">
        <v>13</v>
      </c>
      <c r="B17" s="73"/>
      <c r="C17" s="34"/>
      <c r="D17" s="75">
        <f t="shared" si="2"/>
        <v>0</v>
      </c>
      <c r="E17" s="49" t="str">
        <f t="shared" si="3"/>
        <v>0.5%</v>
      </c>
      <c r="F17" s="75">
        <f t="shared" si="0"/>
        <v>0</v>
      </c>
      <c r="G17" s="75">
        <f t="shared" si="1"/>
        <v>0</v>
      </c>
    </row>
    <row r="18" spans="1:7" ht="14.25">
      <c r="A18" s="66">
        <v>14</v>
      </c>
      <c r="B18" s="73"/>
      <c r="C18" s="34"/>
      <c r="D18" s="75">
        <f t="shared" si="2"/>
        <v>0</v>
      </c>
      <c r="E18" s="49" t="str">
        <f t="shared" si="3"/>
        <v>0.5%</v>
      </c>
      <c r="F18" s="75">
        <f t="shared" si="0"/>
        <v>0</v>
      </c>
      <c r="G18" s="75">
        <f t="shared" si="1"/>
        <v>0</v>
      </c>
    </row>
    <row r="19" spans="1:7" ht="14.25">
      <c r="A19" s="66">
        <v>15</v>
      </c>
      <c r="B19" s="73"/>
      <c r="C19" s="34"/>
      <c r="D19" s="75">
        <f t="shared" si="2"/>
        <v>0</v>
      </c>
      <c r="E19" s="49" t="str">
        <f t="shared" si="3"/>
        <v>0.5%</v>
      </c>
      <c r="F19" s="75">
        <f t="shared" si="0"/>
        <v>0</v>
      </c>
      <c r="G19" s="75">
        <f t="shared" si="1"/>
        <v>0</v>
      </c>
    </row>
    <row r="20" spans="1:7" ht="14.25">
      <c r="A20" s="66">
        <v>16</v>
      </c>
      <c r="B20" s="73"/>
      <c r="C20" s="34"/>
      <c r="D20" s="75">
        <f t="shared" si="2"/>
        <v>0</v>
      </c>
      <c r="E20" s="49" t="str">
        <f t="shared" si="3"/>
        <v>0.5%</v>
      </c>
      <c r="F20" s="75">
        <f t="shared" si="0"/>
        <v>0</v>
      </c>
      <c r="G20" s="75">
        <f t="shared" si="1"/>
        <v>0</v>
      </c>
    </row>
    <row r="21" spans="1:7" ht="14.25">
      <c r="A21" s="66">
        <v>17</v>
      </c>
      <c r="B21" s="73"/>
      <c r="C21" s="34"/>
      <c r="D21" s="75">
        <f t="shared" si="2"/>
        <v>0</v>
      </c>
      <c r="E21" s="49" t="str">
        <f t="shared" si="3"/>
        <v>0.5%</v>
      </c>
      <c r="F21" s="75">
        <f t="shared" si="0"/>
        <v>0</v>
      </c>
      <c r="G21" s="75">
        <f t="shared" si="1"/>
        <v>0</v>
      </c>
    </row>
    <row r="22" spans="1:7" ht="14.25">
      <c r="A22" s="66">
        <v>18</v>
      </c>
      <c r="B22" s="73"/>
      <c r="C22" s="34"/>
      <c r="D22" s="75">
        <f t="shared" si="2"/>
        <v>0</v>
      </c>
      <c r="E22" s="49" t="str">
        <f t="shared" si="3"/>
        <v>0.5%</v>
      </c>
      <c r="F22" s="75">
        <f t="shared" si="0"/>
        <v>0</v>
      </c>
      <c r="G22" s="75">
        <f t="shared" si="1"/>
        <v>0</v>
      </c>
    </row>
    <row r="23" spans="1:7" ht="14.25">
      <c r="A23" s="66">
        <v>19</v>
      </c>
      <c r="B23" s="73"/>
      <c r="C23" s="34"/>
      <c r="D23" s="75">
        <f t="shared" si="2"/>
        <v>0</v>
      </c>
      <c r="E23" s="49" t="str">
        <f t="shared" si="3"/>
        <v>0.5%</v>
      </c>
      <c r="F23" s="75">
        <f t="shared" si="0"/>
        <v>0</v>
      </c>
      <c r="G23" s="75">
        <f t="shared" si="1"/>
        <v>0</v>
      </c>
    </row>
    <row r="24" spans="1:7" ht="14.25">
      <c r="A24" s="66">
        <v>20</v>
      </c>
      <c r="B24" s="76"/>
      <c r="C24" s="34"/>
      <c r="D24" s="75">
        <f t="shared" si="2"/>
        <v>0</v>
      </c>
      <c r="E24" s="49" t="str">
        <f t="shared" si="3"/>
        <v>0.5%</v>
      </c>
      <c r="F24" s="75">
        <f t="shared" si="0"/>
        <v>0</v>
      </c>
      <c r="G24" s="75">
        <f t="shared" si="1"/>
        <v>0</v>
      </c>
    </row>
    <row r="25" spans="1:7" ht="14.25">
      <c r="A25" s="66"/>
      <c r="B25" s="76"/>
      <c r="C25" s="34"/>
      <c r="D25" s="75">
        <f>SUM(D5:D24)</f>
        <v>1000</v>
      </c>
      <c r="E25" s="77"/>
      <c r="F25" s="75">
        <f>SUM(F5:F24)</f>
        <v>5</v>
      </c>
      <c r="G25" s="75">
        <f>SUM(G5:G24)</f>
        <v>60</v>
      </c>
    </row>
    <row r="26" spans="1:7" ht="45" customHeight="1">
      <c r="A26" s="78" t="s">
        <v>153</v>
      </c>
      <c r="B26" s="78"/>
      <c r="C26" s="78"/>
      <c r="D26" s="79"/>
      <c r="E26" s="78"/>
      <c r="F26" s="79"/>
      <c r="G26" s="79"/>
    </row>
  </sheetData>
  <sheetProtection/>
  <mergeCells count="4">
    <mergeCell ref="A1:G1"/>
    <mergeCell ref="A2:G2"/>
    <mergeCell ref="A3:G3"/>
    <mergeCell ref="A26:G26"/>
  </mergeCells>
  <printOptions horizontalCentered="1"/>
  <pageMargins left="0.75" right="0.75" top="0.3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20"/>
  <sheetViews>
    <sheetView zoomScaleSheetLayoutView="100" workbookViewId="0" topLeftCell="A1">
      <selection activeCell="E28" sqref="E28"/>
    </sheetView>
  </sheetViews>
  <sheetFormatPr defaultColWidth="9.00390625" defaultRowHeight="14.25"/>
  <cols>
    <col min="1" max="1" width="4.00390625" style="0" customWidth="1"/>
    <col min="2" max="2" width="17.875" style="3" customWidth="1"/>
    <col min="3" max="3" width="11.125" style="0" customWidth="1"/>
    <col min="4" max="5" width="13.75390625" style="0" customWidth="1"/>
    <col min="6" max="6" width="15.375" style="0" customWidth="1"/>
    <col min="7" max="7" width="14.25390625" style="37" customWidth="1"/>
    <col min="8" max="8" width="13.75390625" style="0" customWidth="1"/>
    <col min="9" max="9" width="11.875" style="37" customWidth="1"/>
    <col min="10" max="10" width="15.375" style="37" customWidth="1"/>
  </cols>
  <sheetData>
    <row r="1" spans="1:10" ht="43.5" customHeight="1">
      <c r="A1" s="38" t="s">
        <v>154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7" customHeight="1">
      <c r="A2" s="39" t="s">
        <v>155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7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58.5" customHeight="1">
      <c r="A4" s="4" t="s">
        <v>3</v>
      </c>
      <c r="B4" s="41" t="s">
        <v>8</v>
      </c>
      <c r="C4" s="42" t="s">
        <v>156</v>
      </c>
      <c r="D4" s="42" t="s">
        <v>10</v>
      </c>
      <c r="E4" s="42" t="s">
        <v>157</v>
      </c>
      <c r="F4" s="42" t="s">
        <v>158</v>
      </c>
      <c r="G4" s="43" t="s">
        <v>19</v>
      </c>
      <c r="H4" s="43" t="s">
        <v>20</v>
      </c>
      <c r="I4" s="43" t="s">
        <v>21</v>
      </c>
      <c r="J4" s="43" t="s">
        <v>22</v>
      </c>
    </row>
    <row r="5" spans="1:10" ht="15" customHeight="1">
      <c r="A5" s="44">
        <v>1</v>
      </c>
      <c r="B5" s="45"/>
      <c r="C5" s="46"/>
      <c r="D5" s="46"/>
      <c r="E5" s="46"/>
      <c r="F5" s="47"/>
      <c r="G5" s="48">
        <f>C5+D5+E5+F5</f>
        <v>0</v>
      </c>
      <c r="H5" s="49" t="str">
        <f>IF(G5&lt;=5000,"0.5%",IF(AND(G5&gt;5000),"1%",))</f>
        <v>0.5%</v>
      </c>
      <c r="I5" s="59">
        <f>G5*H5</f>
        <v>0</v>
      </c>
      <c r="J5" s="59">
        <f>I5*12</f>
        <v>0</v>
      </c>
    </row>
    <row r="6" spans="1:10" ht="15" customHeight="1">
      <c r="A6" s="5">
        <v>2</v>
      </c>
      <c r="B6" s="14"/>
      <c r="C6" s="50"/>
      <c r="D6" s="50"/>
      <c r="E6" s="50"/>
      <c r="F6" s="51"/>
      <c r="G6" s="48">
        <f aca="true" t="shared" si="0" ref="G6:G17">C6+D6+E6+F6</f>
        <v>0</v>
      </c>
      <c r="H6" s="49" t="str">
        <f aca="true" t="shared" si="1" ref="H6:H17">IF(G6&lt;=5000,"0.5%",IF(AND(G6&gt;5000),"1%",))</f>
        <v>0.5%</v>
      </c>
      <c r="I6" s="59">
        <f aca="true" t="shared" si="2" ref="I6:I17">G6*H6</f>
        <v>0</v>
      </c>
      <c r="J6" s="59">
        <f aca="true" t="shared" si="3" ref="J6:J17">I6*12</f>
        <v>0</v>
      </c>
    </row>
    <row r="7" spans="1:10" ht="15" customHeight="1">
      <c r="A7" s="5">
        <v>3</v>
      </c>
      <c r="B7" s="14"/>
      <c r="C7" s="50"/>
      <c r="D7" s="50"/>
      <c r="E7" s="50"/>
      <c r="F7" s="51"/>
      <c r="G7" s="48">
        <f t="shared" si="0"/>
        <v>0</v>
      </c>
      <c r="H7" s="49" t="str">
        <f t="shared" si="1"/>
        <v>0.5%</v>
      </c>
      <c r="I7" s="59">
        <f t="shared" si="2"/>
        <v>0</v>
      </c>
      <c r="J7" s="59">
        <f t="shared" si="3"/>
        <v>0</v>
      </c>
    </row>
    <row r="8" spans="1:10" ht="15" customHeight="1">
      <c r="A8" s="5">
        <v>4</v>
      </c>
      <c r="B8" s="14"/>
      <c r="C8" s="50"/>
      <c r="D8" s="50"/>
      <c r="E8" s="50"/>
      <c r="F8" s="51"/>
      <c r="G8" s="48">
        <f t="shared" si="0"/>
        <v>0</v>
      </c>
      <c r="H8" s="49" t="str">
        <f t="shared" si="1"/>
        <v>0.5%</v>
      </c>
      <c r="I8" s="59">
        <f t="shared" si="2"/>
        <v>0</v>
      </c>
      <c r="J8" s="59">
        <f t="shared" si="3"/>
        <v>0</v>
      </c>
    </row>
    <row r="9" spans="1:10" ht="15" customHeight="1">
      <c r="A9" s="5">
        <v>5</v>
      </c>
      <c r="B9" s="14"/>
      <c r="C9" s="50"/>
      <c r="D9" s="50"/>
      <c r="E9" s="50"/>
      <c r="F9" s="51"/>
      <c r="G9" s="48">
        <f t="shared" si="0"/>
        <v>0</v>
      </c>
      <c r="H9" s="49" t="str">
        <f t="shared" si="1"/>
        <v>0.5%</v>
      </c>
      <c r="I9" s="59">
        <f t="shared" si="2"/>
        <v>0</v>
      </c>
      <c r="J9" s="59">
        <f t="shared" si="3"/>
        <v>0</v>
      </c>
    </row>
    <row r="10" spans="1:10" ht="15" customHeight="1">
      <c r="A10" s="5">
        <v>6</v>
      </c>
      <c r="B10" s="14"/>
      <c r="C10" s="50"/>
      <c r="D10" s="50"/>
      <c r="E10" s="50"/>
      <c r="F10" s="51"/>
      <c r="G10" s="48">
        <f t="shared" si="0"/>
        <v>0</v>
      </c>
      <c r="H10" s="49" t="str">
        <f t="shared" si="1"/>
        <v>0.5%</v>
      </c>
      <c r="I10" s="59">
        <f t="shared" si="2"/>
        <v>0</v>
      </c>
      <c r="J10" s="59">
        <f t="shared" si="3"/>
        <v>0</v>
      </c>
    </row>
    <row r="11" spans="1:10" ht="15" customHeight="1">
      <c r="A11" s="5">
        <v>7</v>
      </c>
      <c r="B11" s="14"/>
      <c r="C11" s="50"/>
      <c r="D11" s="50"/>
      <c r="E11" s="50"/>
      <c r="F11" s="51"/>
      <c r="G11" s="48">
        <f t="shared" si="0"/>
        <v>0</v>
      </c>
      <c r="H11" s="49" t="str">
        <f t="shared" si="1"/>
        <v>0.5%</v>
      </c>
      <c r="I11" s="59">
        <f t="shared" si="2"/>
        <v>0</v>
      </c>
      <c r="J11" s="59">
        <f t="shared" si="3"/>
        <v>0</v>
      </c>
    </row>
    <row r="12" spans="1:10" ht="15" customHeight="1">
      <c r="A12" s="5">
        <v>8</v>
      </c>
      <c r="B12" s="14"/>
      <c r="C12" s="50"/>
      <c r="D12" s="50"/>
      <c r="E12" s="50"/>
      <c r="F12" s="51"/>
      <c r="G12" s="48">
        <f t="shared" si="0"/>
        <v>0</v>
      </c>
      <c r="H12" s="49" t="str">
        <f t="shared" si="1"/>
        <v>0.5%</v>
      </c>
      <c r="I12" s="59">
        <f t="shared" si="2"/>
        <v>0</v>
      </c>
      <c r="J12" s="59">
        <f t="shared" si="3"/>
        <v>0</v>
      </c>
    </row>
    <row r="13" spans="1:10" ht="15" customHeight="1">
      <c r="A13" s="5">
        <v>9</v>
      </c>
      <c r="B13" s="14"/>
      <c r="C13" s="50"/>
      <c r="D13" s="50"/>
      <c r="E13" s="50"/>
      <c r="F13" s="51"/>
      <c r="G13" s="48">
        <f t="shared" si="0"/>
        <v>0</v>
      </c>
      <c r="H13" s="49" t="str">
        <f t="shared" si="1"/>
        <v>0.5%</v>
      </c>
      <c r="I13" s="59">
        <f t="shared" si="2"/>
        <v>0</v>
      </c>
      <c r="J13" s="59">
        <f t="shared" si="3"/>
        <v>0</v>
      </c>
    </row>
    <row r="14" spans="1:10" ht="15" customHeight="1">
      <c r="A14" s="5">
        <v>10</v>
      </c>
      <c r="B14" s="14"/>
      <c r="C14" s="50"/>
      <c r="D14" s="50"/>
      <c r="E14" s="50"/>
      <c r="F14" s="51"/>
      <c r="G14" s="48">
        <f t="shared" si="0"/>
        <v>0</v>
      </c>
      <c r="H14" s="49" t="str">
        <f t="shared" si="1"/>
        <v>0.5%</v>
      </c>
      <c r="I14" s="59">
        <f t="shared" si="2"/>
        <v>0</v>
      </c>
      <c r="J14" s="59">
        <f t="shared" si="3"/>
        <v>0</v>
      </c>
    </row>
    <row r="15" spans="1:10" ht="15" customHeight="1">
      <c r="A15" s="5">
        <v>11</v>
      </c>
      <c r="B15" s="14"/>
      <c r="C15" s="50"/>
      <c r="D15" s="50"/>
      <c r="E15" s="50"/>
      <c r="F15" s="51"/>
      <c r="G15" s="48">
        <f t="shared" si="0"/>
        <v>0</v>
      </c>
      <c r="H15" s="49" t="str">
        <f t="shared" si="1"/>
        <v>0.5%</v>
      </c>
      <c r="I15" s="59">
        <f t="shared" si="2"/>
        <v>0</v>
      </c>
      <c r="J15" s="59">
        <f t="shared" si="3"/>
        <v>0</v>
      </c>
    </row>
    <row r="16" spans="1:10" ht="15" customHeight="1">
      <c r="A16" s="5">
        <v>12</v>
      </c>
      <c r="B16" s="14"/>
      <c r="C16" s="50"/>
      <c r="D16" s="50"/>
      <c r="E16" s="50"/>
      <c r="F16" s="51"/>
      <c r="G16" s="48">
        <f t="shared" si="0"/>
        <v>0</v>
      </c>
      <c r="H16" s="49" t="str">
        <f t="shared" si="1"/>
        <v>0.5%</v>
      </c>
      <c r="I16" s="59">
        <f t="shared" si="2"/>
        <v>0</v>
      </c>
      <c r="J16" s="59">
        <f t="shared" si="3"/>
        <v>0</v>
      </c>
    </row>
    <row r="17" spans="1:10" ht="15" customHeight="1">
      <c r="A17" s="5">
        <v>13</v>
      </c>
      <c r="B17" s="14"/>
      <c r="C17" s="50"/>
      <c r="D17" s="50"/>
      <c r="E17" s="50"/>
      <c r="F17" s="51"/>
      <c r="G17" s="48">
        <f t="shared" si="0"/>
        <v>0</v>
      </c>
      <c r="H17" s="49" t="str">
        <f t="shared" si="1"/>
        <v>0.5%</v>
      </c>
      <c r="I17" s="59">
        <f t="shared" si="2"/>
        <v>0</v>
      </c>
      <c r="J17" s="59">
        <f t="shared" si="3"/>
        <v>0</v>
      </c>
    </row>
    <row r="18" spans="1:10" ht="15" customHeight="1">
      <c r="A18" s="52"/>
      <c r="B18" s="53"/>
      <c r="C18" s="54"/>
      <c r="D18" s="54"/>
      <c r="E18" s="54"/>
      <c r="F18" s="55"/>
      <c r="G18" s="56">
        <f>SUM(G5:G17)</f>
        <v>0</v>
      </c>
      <c r="H18" s="57"/>
      <c r="I18" s="60">
        <f>SUM(I5:I17)</f>
        <v>0</v>
      </c>
      <c r="J18" s="60">
        <f>SUM(J5:J17)</f>
        <v>0</v>
      </c>
    </row>
    <row r="19" spans="1:11" ht="22.5" customHeight="1">
      <c r="A19" s="58" t="s">
        <v>159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22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</sheetData>
  <sheetProtection/>
  <protectedRanges>
    <protectedRange sqref="I19:J20" name="党费"/>
  </protectedRanges>
  <mergeCells count="4">
    <mergeCell ref="A1:J1"/>
    <mergeCell ref="A2:J2"/>
    <mergeCell ref="A3:J3"/>
    <mergeCell ref="A19:K20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C10" sqref="C10"/>
    </sheetView>
  </sheetViews>
  <sheetFormatPr defaultColWidth="9.00390625" defaultRowHeight="14.25"/>
  <cols>
    <col min="1" max="1" width="4.375" style="0" customWidth="1"/>
    <col min="2" max="2" width="34.50390625" style="30" customWidth="1"/>
    <col min="3" max="3" width="34.375" style="0" customWidth="1"/>
  </cols>
  <sheetData>
    <row r="1" spans="1:3" ht="45.75" customHeight="1">
      <c r="A1" s="31" t="s">
        <v>160</v>
      </c>
      <c r="B1" s="31"/>
      <c r="C1" s="31"/>
    </row>
    <row r="2" spans="1:3" s="28" customFormat="1" ht="70.5" customHeight="1">
      <c r="A2" s="32" t="s">
        <v>3</v>
      </c>
      <c r="B2" s="33" t="s">
        <v>8</v>
      </c>
      <c r="C2" s="33" t="s">
        <v>161</v>
      </c>
    </row>
    <row r="3" spans="1:3" ht="15" customHeight="1">
      <c r="A3" s="34">
        <v>1</v>
      </c>
      <c r="B3" s="35" t="s">
        <v>23</v>
      </c>
      <c r="C3" s="35"/>
    </row>
    <row r="4" spans="1:3" ht="15" customHeight="1">
      <c r="A4" s="34">
        <v>2</v>
      </c>
      <c r="B4" s="35" t="s">
        <v>162</v>
      </c>
      <c r="C4" s="35"/>
    </row>
    <row r="5" spans="1:3" ht="15" customHeight="1">
      <c r="A5" s="14">
        <v>3</v>
      </c>
      <c r="B5" s="35" t="s">
        <v>25</v>
      </c>
      <c r="C5" s="35"/>
    </row>
    <row r="6" spans="1:3" ht="15" customHeight="1">
      <c r="A6" s="34">
        <v>4</v>
      </c>
      <c r="B6" s="35" t="s">
        <v>27</v>
      </c>
      <c r="C6" s="35"/>
    </row>
    <row r="7" spans="1:3" ht="15" customHeight="1">
      <c r="A7" s="14">
        <v>5</v>
      </c>
      <c r="B7" s="35" t="s">
        <v>29</v>
      </c>
      <c r="C7" s="35"/>
    </row>
    <row r="8" spans="1:3" ht="15" customHeight="1">
      <c r="A8" s="34">
        <v>6</v>
      </c>
      <c r="B8" s="35" t="s">
        <v>31</v>
      </c>
      <c r="C8" s="35"/>
    </row>
    <row r="9" spans="1:3" ht="15" customHeight="1">
      <c r="A9" s="34">
        <v>7</v>
      </c>
      <c r="B9" s="36" t="s">
        <v>110</v>
      </c>
      <c r="C9" s="35"/>
    </row>
    <row r="10" spans="1:3" ht="15" customHeight="1">
      <c r="A10" s="14">
        <v>8</v>
      </c>
      <c r="B10" s="35" t="s">
        <v>33</v>
      </c>
      <c r="C10" s="35"/>
    </row>
    <row r="11" spans="1:3" ht="15" customHeight="1">
      <c r="A11" s="34">
        <v>9</v>
      </c>
      <c r="B11" s="35" t="s">
        <v>35</v>
      </c>
      <c r="C11" s="35"/>
    </row>
    <row r="12" spans="1:3" ht="15" customHeight="1">
      <c r="A12" s="34">
        <v>10</v>
      </c>
      <c r="B12" s="35" t="s">
        <v>82</v>
      </c>
      <c r="C12" s="35"/>
    </row>
    <row r="13" spans="1:3" s="29" customFormat="1" ht="15" customHeight="1">
      <c r="A13" s="14">
        <v>11</v>
      </c>
      <c r="B13" s="35" t="s">
        <v>67</v>
      </c>
      <c r="C13" s="35"/>
    </row>
    <row r="14" spans="1:3" ht="15" customHeight="1">
      <c r="A14" s="34">
        <v>12</v>
      </c>
      <c r="B14" s="35" t="s">
        <v>163</v>
      </c>
      <c r="C14" s="35"/>
    </row>
    <row r="15" spans="1:3" ht="15" customHeight="1">
      <c r="A15" s="34">
        <v>13</v>
      </c>
      <c r="B15" s="35" t="s">
        <v>45</v>
      </c>
      <c r="C15" s="35"/>
    </row>
    <row r="16" spans="1:3" ht="15" customHeight="1">
      <c r="A16" s="14">
        <v>14</v>
      </c>
      <c r="B16" s="36" t="s">
        <v>106</v>
      </c>
      <c r="C16" s="35"/>
    </row>
    <row r="17" spans="1:3" ht="15" customHeight="1">
      <c r="A17" s="34">
        <v>15</v>
      </c>
      <c r="B17" s="36" t="s">
        <v>105</v>
      </c>
      <c r="C17" s="35"/>
    </row>
    <row r="18" spans="1:3" ht="15" customHeight="1">
      <c r="A18" s="34">
        <v>16</v>
      </c>
      <c r="B18" s="36" t="s">
        <v>104</v>
      </c>
      <c r="C18" s="35"/>
    </row>
    <row r="19" spans="1:3" ht="15" customHeight="1">
      <c r="A19" s="14">
        <v>17</v>
      </c>
      <c r="B19" s="35" t="s">
        <v>145</v>
      </c>
      <c r="C19" s="35"/>
    </row>
    <row r="20" spans="1:3" ht="15" customHeight="1">
      <c r="A20" s="34">
        <v>18</v>
      </c>
      <c r="B20" s="35" t="s">
        <v>38</v>
      </c>
      <c r="C20" s="35"/>
    </row>
    <row r="21" spans="1:3" ht="15" customHeight="1">
      <c r="A21" s="34">
        <v>19</v>
      </c>
      <c r="B21" s="35" t="s">
        <v>44</v>
      </c>
      <c r="C21" s="35"/>
    </row>
    <row r="22" spans="1:3" ht="15" customHeight="1">
      <c r="A22" s="14">
        <v>20</v>
      </c>
      <c r="B22" s="36" t="s">
        <v>108</v>
      </c>
      <c r="C22" s="35"/>
    </row>
    <row r="23" spans="1:3" ht="15" customHeight="1">
      <c r="A23" s="34">
        <v>21</v>
      </c>
      <c r="B23" s="35" t="s">
        <v>39</v>
      </c>
      <c r="C23" s="35"/>
    </row>
    <row r="24" spans="1:3" ht="15" customHeight="1">
      <c r="A24" s="34">
        <v>22</v>
      </c>
      <c r="B24" s="36" t="s">
        <v>107</v>
      </c>
      <c r="C24" s="35"/>
    </row>
    <row r="25" spans="1:3" ht="15" customHeight="1">
      <c r="A25" s="14">
        <v>23</v>
      </c>
      <c r="B25" s="36" t="s">
        <v>109</v>
      </c>
      <c r="C25" s="35"/>
    </row>
    <row r="26" spans="1:3" ht="15" customHeight="1">
      <c r="A26" s="34">
        <v>24</v>
      </c>
      <c r="B26" s="35" t="s">
        <v>40</v>
      </c>
      <c r="C26" s="35"/>
    </row>
    <row r="27" spans="1:3" ht="15" customHeight="1">
      <c r="A27" s="34">
        <v>25</v>
      </c>
      <c r="B27" s="35" t="s">
        <v>164</v>
      </c>
      <c r="C27" s="35"/>
    </row>
    <row r="28" spans="1:3" ht="15" customHeight="1">
      <c r="A28" s="14">
        <v>26</v>
      </c>
      <c r="B28" s="35" t="s">
        <v>165</v>
      </c>
      <c r="C28" s="35"/>
    </row>
    <row r="29" spans="1:3" ht="15" customHeight="1">
      <c r="A29" s="34">
        <v>27</v>
      </c>
      <c r="B29" s="36" t="s">
        <v>103</v>
      </c>
      <c r="C29" s="35"/>
    </row>
    <row r="30" spans="1:3" ht="15" customHeight="1">
      <c r="A30" s="34">
        <v>28</v>
      </c>
      <c r="B30" s="36" t="s">
        <v>101</v>
      </c>
      <c r="C30" s="35"/>
    </row>
    <row r="31" spans="1:3" ht="15" customHeight="1">
      <c r="A31" s="14">
        <v>29</v>
      </c>
      <c r="B31" s="35" t="s">
        <v>41</v>
      </c>
      <c r="C31" s="35"/>
    </row>
    <row r="32" spans="1:3" ht="15" customHeight="1">
      <c r="A32" s="34">
        <v>30</v>
      </c>
      <c r="B32" s="35" t="s">
        <v>50</v>
      </c>
      <c r="C32" s="35"/>
    </row>
    <row r="33" spans="1:3" ht="15" customHeight="1">
      <c r="A33" s="34">
        <v>31</v>
      </c>
      <c r="B33" s="35" t="s">
        <v>166</v>
      </c>
      <c r="C33" s="35"/>
    </row>
    <row r="34" spans="1:3" ht="15" customHeight="1">
      <c r="A34" s="14">
        <v>32</v>
      </c>
      <c r="B34" s="35" t="s">
        <v>56</v>
      </c>
      <c r="C34" s="35"/>
    </row>
    <row r="35" spans="1:3" ht="15" customHeight="1">
      <c r="A35" s="34">
        <v>33</v>
      </c>
      <c r="B35" s="35" t="s">
        <v>62</v>
      </c>
      <c r="C35" s="35"/>
    </row>
    <row r="36" spans="1:3" ht="15" customHeight="1">
      <c r="A36" s="34">
        <v>34</v>
      </c>
      <c r="B36" s="35" t="s">
        <v>60</v>
      </c>
      <c r="C36" s="35"/>
    </row>
    <row r="37" spans="1:3" ht="15" customHeight="1">
      <c r="A37" s="14">
        <v>35</v>
      </c>
      <c r="B37" s="35" t="s">
        <v>63</v>
      </c>
      <c r="C37" s="35"/>
    </row>
    <row r="38" spans="1:3" ht="15" customHeight="1">
      <c r="A38" s="34">
        <v>36</v>
      </c>
      <c r="B38" s="35" t="s">
        <v>59</v>
      </c>
      <c r="C38" s="35"/>
    </row>
    <row r="39" spans="1:3" ht="15" customHeight="1">
      <c r="A39" s="34">
        <v>37</v>
      </c>
      <c r="B39" s="35" t="s">
        <v>61</v>
      </c>
      <c r="C39" s="35"/>
    </row>
    <row r="40" spans="1:3" ht="15" customHeight="1">
      <c r="A40" s="14">
        <v>38</v>
      </c>
      <c r="B40" s="35" t="s">
        <v>64</v>
      </c>
      <c r="C40" s="35"/>
    </row>
    <row r="41" spans="1:3" s="29" customFormat="1" ht="15" customHeight="1">
      <c r="A41" s="34">
        <v>39</v>
      </c>
      <c r="B41" s="35" t="s">
        <v>65</v>
      </c>
      <c r="C41" s="35"/>
    </row>
    <row r="42" spans="1:3" ht="15" customHeight="1">
      <c r="A42" s="34">
        <v>40</v>
      </c>
      <c r="B42" s="35" t="s">
        <v>167</v>
      </c>
      <c r="C42" s="35"/>
    </row>
    <row r="43" spans="1:3" ht="15" customHeight="1">
      <c r="A43" s="14">
        <v>41</v>
      </c>
      <c r="B43" s="35" t="s">
        <v>84</v>
      </c>
      <c r="C43" s="35"/>
    </row>
    <row r="44" spans="1:3" ht="15" customHeight="1">
      <c r="A44" s="34">
        <v>42</v>
      </c>
      <c r="B44" s="35" t="s">
        <v>66</v>
      </c>
      <c r="C44" s="35"/>
    </row>
    <row r="45" spans="1:3" ht="15" customHeight="1">
      <c r="A45" s="34">
        <v>43</v>
      </c>
      <c r="B45" s="35" t="s">
        <v>168</v>
      </c>
      <c r="C45" s="35"/>
    </row>
    <row r="46" spans="1:3" ht="15" customHeight="1">
      <c r="A46" s="14">
        <v>44</v>
      </c>
      <c r="B46" s="35" t="s">
        <v>72</v>
      </c>
      <c r="C46" s="35"/>
    </row>
    <row r="47" spans="1:3" ht="15" customHeight="1">
      <c r="A47" s="34">
        <v>45</v>
      </c>
      <c r="B47" s="35" t="s">
        <v>73</v>
      </c>
      <c r="C47" s="35"/>
    </row>
    <row r="48" spans="1:3" ht="15" customHeight="1">
      <c r="A48" s="34">
        <v>46</v>
      </c>
      <c r="B48" s="35" t="s">
        <v>74</v>
      </c>
      <c r="C48" s="35"/>
    </row>
    <row r="49" spans="1:3" ht="15" customHeight="1">
      <c r="A49" s="14">
        <v>47</v>
      </c>
      <c r="B49" s="35" t="s">
        <v>75</v>
      </c>
      <c r="C49" s="35"/>
    </row>
    <row r="50" spans="1:3" ht="15" customHeight="1">
      <c r="A50" s="34">
        <v>48</v>
      </c>
      <c r="B50" s="35" t="s">
        <v>76</v>
      </c>
      <c r="C50" s="35"/>
    </row>
    <row r="51" spans="1:3" ht="15" customHeight="1">
      <c r="A51" s="34">
        <v>49</v>
      </c>
      <c r="B51" s="35" t="s">
        <v>77</v>
      </c>
      <c r="C51" s="35"/>
    </row>
    <row r="52" spans="1:3" ht="15" customHeight="1">
      <c r="A52" s="14">
        <v>50</v>
      </c>
      <c r="B52" s="35" t="s">
        <v>79</v>
      </c>
      <c r="C52" s="35"/>
    </row>
    <row r="53" spans="1:3" ht="15" customHeight="1">
      <c r="A53" s="34">
        <v>51</v>
      </c>
      <c r="B53" s="35" t="s">
        <v>80</v>
      </c>
      <c r="C53" s="35"/>
    </row>
    <row r="54" spans="1:3" s="29" customFormat="1" ht="15" customHeight="1">
      <c r="A54" s="34">
        <v>52</v>
      </c>
      <c r="B54" s="35" t="s">
        <v>87</v>
      </c>
      <c r="C54" s="35"/>
    </row>
    <row r="55" spans="1:3" ht="15" customHeight="1">
      <c r="A55" s="14">
        <v>53</v>
      </c>
      <c r="B55" s="35" t="s">
        <v>58</v>
      </c>
      <c r="C55" s="35"/>
    </row>
    <row r="56" spans="1:3" ht="15" customHeight="1">
      <c r="A56" s="34">
        <v>54</v>
      </c>
      <c r="B56" s="35" t="s">
        <v>81</v>
      </c>
      <c r="C56" s="35"/>
    </row>
    <row r="57" spans="1:3" ht="15" customHeight="1">
      <c r="A57" s="34">
        <v>55</v>
      </c>
      <c r="B57" s="10" t="s">
        <v>53</v>
      </c>
      <c r="C57" s="35"/>
    </row>
    <row r="58" spans="1:3" ht="15" customHeight="1">
      <c r="A58" s="14">
        <v>56</v>
      </c>
      <c r="B58" s="35" t="s">
        <v>169</v>
      </c>
      <c r="C58" s="35"/>
    </row>
    <row r="59" spans="1:3" ht="15" customHeight="1">
      <c r="A59" s="34">
        <v>57</v>
      </c>
      <c r="B59" s="35" t="s">
        <v>54</v>
      </c>
      <c r="C59" s="35"/>
    </row>
    <row r="60" spans="1:3" ht="15" customHeight="1">
      <c r="A60" s="34">
        <v>58</v>
      </c>
      <c r="B60" s="35" t="s">
        <v>43</v>
      </c>
      <c r="C60" s="35"/>
    </row>
    <row r="61" spans="1:3" ht="15" customHeight="1">
      <c r="A61" s="14">
        <v>59</v>
      </c>
      <c r="B61" s="35" t="s">
        <v>85</v>
      </c>
      <c r="C61" s="35"/>
    </row>
    <row r="62" spans="1:3" ht="14.25" customHeight="1">
      <c r="A62" s="34">
        <v>60</v>
      </c>
      <c r="B62" s="35" t="s">
        <v>88</v>
      </c>
      <c r="C62" s="35"/>
    </row>
    <row r="63" spans="1:3" ht="15" customHeight="1">
      <c r="A63" s="34">
        <v>61</v>
      </c>
      <c r="B63" s="35" t="s">
        <v>170</v>
      </c>
      <c r="C63" s="35"/>
    </row>
    <row r="64" spans="1:3" ht="15" customHeight="1">
      <c r="A64" s="14">
        <v>62</v>
      </c>
      <c r="B64" s="35" t="s">
        <v>52</v>
      </c>
      <c r="C64" s="3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B43">
      <selection activeCell="G51" sqref="G51"/>
    </sheetView>
  </sheetViews>
  <sheetFormatPr defaultColWidth="9.00390625" defaultRowHeight="14.25"/>
  <cols>
    <col min="1" max="1" width="4.75390625" style="0" customWidth="1"/>
    <col min="2" max="2" width="13.625" style="0" customWidth="1"/>
    <col min="3" max="3" width="7.625" style="0" customWidth="1"/>
    <col min="4" max="4" width="11.125" style="0" customWidth="1"/>
    <col min="5" max="6" width="7.625" style="0" customWidth="1"/>
    <col min="7" max="7" width="18.75390625" style="0" customWidth="1"/>
  </cols>
  <sheetData>
    <row r="1" spans="1:7" ht="54" customHeight="1">
      <c r="A1" s="1" t="s">
        <v>171</v>
      </c>
      <c r="B1" s="1"/>
      <c r="C1" s="1"/>
      <c r="D1" s="1"/>
      <c r="E1" s="1"/>
      <c r="F1" s="1"/>
      <c r="G1" s="1"/>
    </row>
    <row r="2" spans="1:7" ht="16.5" customHeight="1">
      <c r="A2" s="2"/>
      <c r="B2" s="3"/>
      <c r="C2" s="3"/>
      <c r="D2" s="3"/>
      <c r="E2" s="3"/>
      <c r="F2" s="2" t="s">
        <v>172</v>
      </c>
      <c r="G2" s="3"/>
    </row>
    <row r="3" spans="1:7" ht="54.75" customHeight="1">
      <c r="A3" s="4" t="s">
        <v>3</v>
      </c>
      <c r="B3" s="4" t="s">
        <v>173</v>
      </c>
      <c r="C3" s="4" t="s">
        <v>174</v>
      </c>
      <c r="D3" s="4" t="s">
        <v>175</v>
      </c>
      <c r="E3" s="4" t="s">
        <v>176</v>
      </c>
      <c r="F3" s="4" t="s">
        <v>177</v>
      </c>
      <c r="G3" s="4" t="s">
        <v>178</v>
      </c>
    </row>
    <row r="4" spans="1:7" ht="29.25" customHeight="1">
      <c r="A4" s="5">
        <v>1</v>
      </c>
      <c r="B4" s="6" t="s">
        <v>23</v>
      </c>
      <c r="C4" s="5"/>
      <c r="D4" s="5">
        <v>5147.18</v>
      </c>
      <c r="E4" s="7">
        <v>77.2077</v>
      </c>
      <c r="F4" s="7">
        <v>77.2077</v>
      </c>
      <c r="G4" s="8"/>
    </row>
    <row r="5" spans="1:7" ht="29.25" customHeight="1">
      <c r="A5" s="5">
        <v>2</v>
      </c>
      <c r="B5" s="6" t="s">
        <v>25</v>
      </c>
      <c r="C5" s="5"/>
      <c r="D5" s="5">
        <v>3373.5199999999995</v>
      </c>
      <c r="E5" s="7">
        <v>33.7352</v>
      </c>
      <c r="F5" s="7">
        <v>33.7352</v>
      </c>
      <c r="G5" s="8"/>
    </row>
    <row r="6" spans="1:7" ht="23.25" customHeight="1">
      <c r="A6" s="5">
        <v>3</v>
      </c>
      <c r="B6" s="6" t="s">
        <v>27</v>
      </c>
      <c r="C6" s="5"/>
      <c r="D6" s="5">
        <v>3467.5599999999995</v>
      </c>
      <c r="E6" s="7">
        <v>34.675599999999996</v>
      </c>
      <c r="F6" s="7">
        <v>34.675599999999996</v>
      </c>
      <c r="G6" s="8"/>
    </row>
    <row r="7" spans="1:7" ht="23.25" customHeight="1">
      <c r="A7" s="5">
        <v>4</v>
      </c>
      <c r="B7" s="6" t="s">
        <v>29</v>
      </c>
      <c r="C7" s="5"/>
      <c r="D7" s="5">
        <v>2713.3800000000006</v>
      </c>
      <c r="E7" s="7">
        <v>13.566900000000004</v>
      </c>
      <c r="F7" s="7">
        <v>13.566900000000004</v>
      </c>
      <c r="G7" s="8"/>
    </row>
    <row r="8" spans="1:7" ht="23.25" customHeight="1">
      <c r="A8" s="5">
        <v>5</v>
      </c>
      <c r="B8" s="6" t="s">
        <v>31</v>
      </c>
      <c r="C8" s="5"/>
      <c r="D8" s="5">
        <v>2591.12</v>
      </c>
      <c r="E8" s="7">
        <v>12.9556</v>
      </c>
      <c r="F8" s="7">
        <v>12.9556</v>
      </c>
      <c r="G8" s="8"/>
    </row>
    <row r="9" spans="1:7" ht="23.25" customHeight="1">
      <c r="A9" s="5">
        <v>6</v>
      </c>
      <c r="B9" s="6" t="s">
        <v>33</v>
      </c>
      <c r="C9" s="5"/>
      <c r="D9" s="5">
        <v>2730.26</v>
      </c>
      <c r="E9" s="7">
        <v>13.651299999999999</v>
      </c>
      <c r="F9" s="7">
        <v>13.651299999999999</v>
      </c>
      <c r="G9" s="8"/>
    </row>
    <row r="10" spans="1:7" ht="23.25" customHeight="1">
      <c r="A10" s="5">
        <v>7</v>
      </c>
      <c r="B10" s="6" t="s">
        <v>35</v>
      </c>
      <c r="C10" s="5"/>
      <c r="D10" s="5">
        <v>2712.64</v>
      </c>
      <c r="E10" s="7">
        <v>13.5632</v>
      </c>
      <c r="F10" s="7">
        <v>13.5632</v>
      </c>
      <c r="G10" s="8"/>
    </row>
    <row r="11" spans="1:7" ht="21.75" customHeight="1">
      <c r="A11" s="5">
        <v>8</v>
      </c>
      <c r="B11" s="6" t="s">
        <v>36</v>
      </c>
      <c r="C11" s="5"/>
      <c r="D11" s="5">
        <v>2377.96</v>
      </c>
      <c r="E11" s="7">
        <v>11.889800000000001</v>
      </c>
      <c r="F11" s="7">
        <v>11.889800000000001</v>
      </c>
      <c r="G11" s="8"/>
    </row>
    <row r="12" spans="1:7" ht="29.25" customHeight="1">
      <c r="A12" s="5">
        <v>9</v>
      </c>
      <c r="B12" s="6" t="s">
        <v>38</v>
      </c>
      <c r="C12" s="5"/>
      <c r="D12" s="5">
        <v>3363.62</v>
      </c>
      <c r="E12" s="7">
        <v>33.6362</v>
      </c>
      <c r="F12" s="7">
        <v>33.6362</v>
      </c>
      <c r="G12" s="8"/>
    </row>
    <row r="13" spans="1:7" ht="30" customHeight="1">
      <c r="A13" s="5">
        <v>10</v>
      </c>
      <c r="B13" s="6" t="s">
        <v>39</v>
      </c>
      <c r="C13" s="5"/>
      <c r="D13" s="5">
        <v>2764</v>
      </c>
      <c r="E13" s="7">
        <v>13.82</v>
      </c>
      <c r="F13" s="7">
        <v>13.82</v>
      </c>
      <c r="G13" s="8"/>
    </row>
    <row r="14" spans="1:7" ht="30" customHeight="1">
      <c r="A14" s="5">
        <v>11</v>
      </c>
      <c r="B14" s="6" t="s">
        <v>40</v>
      </c>
      <c r="C14" s="5"/>
      <c r="D14" s="5">
        <v>2842.0399999999995</v>
      </c>
      <c r="E14" s="7">
        <v>14.210199999999999</v>
      </c>
      <c r="F14" s="7">
        <v>14.210199999999999</v>
      </c>
      <c r="G14" s="8"/>
    </row>
    <row r="15" spans="1:7" ht="29.25" customHeight="1">
      <c r="A15" s="5">
        <v>12</v>
      </c>
      <c r="B15" s="6" t="s">
        <v>41</v>
      </c>
      <c r="C15" s="5"/>
      <c r="D15" s="5">
        <v>2764</v>
      </c>
      <c r="E15" s="7">
        <v>13.82</v>
      </c>
      <c r="F15" s="7">
        <v>13.82</v>
      </c>
      <c r="G15" s="8"/>
    </row>
    <row r="16" spans="1:7" ht="32.25" customHeight="1">
      <c r="A16" s="5">
        <v>13</v>
      </c>
      <c r="B16" s="6" t="s">
        <v>42</v>
      </c>
      <c r="C16" s="5"/>
      <c r="D16" s="5">
        <v>3110.3000000000006</v>
      </c>
      <c r="E16" s="7">
        <v>31.10300000000001</v>
      </c>
      <c r="F16" s="7">
        <v>31.10300000000001</v>
      </c>
      <c r="G16" s="8"/>
    </row>
    <row r="17" spans="1:7" ht="32.25" customHeight="1">
      <c r="A17" s="5">
        <v>14</v>
      </c>
      <c r="B17" s="6" t="s">
        <v>43</v>
      </c>
      <c r="C17" s="5"/>
      <c r="D17" s="5">
        <v>3031.6799999999994</v>
      </c>
      <c r="E17" s="7">
        <v>30.316799999999994</v>
      </c>
      <c r="F17" s="7">
        <v>30.316799999999994</v>
      </c>
      <c r="G17" s="8"/>
    </row>
    <row r="18" spans="1:7" ht="24.75" customHeight="1">
      <c r="A18" s="5">
        <v>15</v>
      </c>
      <c r="B18" s="6" t="s">
        <v>45</v>
      </c>
      <c r="C18" s="5"/>
      <c r="D18" s="5">
        <v>2854.6799999999994</v>
      </c>
      <c r="E18" s="7">
        <v>14.273399999999997</v>
      </c>
      <c r="F18" s="7">
        <v>14.273399999999997</v>
      </c>
      <c r="G18" s="8"/>
    </row>
    <row r="19" spans="1:7" ht="24.75" customHeight="1">
      <c r="A19" s="5">
        <v>16</v>
      </c>
      <c r="B19" s="6" t="s">
        <v>46</v>
      </c>
      <c r="C19" s="5"/>
      <c r="D19" s="5">
        <v>2377</v>
      </c>
      <c r="E19" s="7">
        <v>11.885</v>
      </c>
      <c r="F19" s="7">
        <v>11.885</v>
      </c>
      <c r="G19" s="8"/>
    </row>
    <row r="20" spans="1:7" ht="24.75" customHeight="1">
      <c r="A20" s="5">
        <v>17</v>
      </c>
      <c r="B20" s="6" t="s">
        <v>48</v>
      </c>
      <c r="C20" s="5"/>
      <c r="D20" s="5">
        <v>2631.2100000000005</v>
      </c>
      <c r="E20" s="7">
        <v>13.156050000000002</v>
      </c>
      <c r="F20" s="7">
        <v>13.156050000000002</v>
      </c>
      <c r="G20" s="8"/>
    </row>
    <row r="21" spans="1:7" ht="35.25" customHeight="1">
      <c r="A21" s="5">
        <v>18</v>
      </c>
      <c r="B21" s="6" t="s">
        <v>49</v>
      </c>
      <c r="C21" s="5"/>
      <c r="D21" s="5">
        <v>3320.55</v>
      </c>
      <c r="E21" s="7">
        <v>33.2055</v>
      </c>
      <c r="F21" s="7">
        <v>33.2055</v>
      </c>
      <c r="G21" s="8"/>
    </row>
    <row r="22" spans="1:7" ht="30" customHeight="1">
      <c r="A22" s="5">
        <v>19</v>
      </c>
      <c r="B22" s="6" t="s">
        <v>50</v>
      </c>
      <c r="C22" s="5"/>
      <c r="D22" s="5">
        <v>2949.76</v>
      </c>
      <c r="E22" s="7">
        <v>14.7488</v>
      </c>
      <c r="F22" s="7">
        <v>14.7488</v>
      </c>
      <c r="G22" s="8"/>
    </row>
    <row r="23" spans="1:7" ht="29.25" customHeight="1">
      <c r="A23" s="5">
        <v>20</v>
      </c>
      <c r="B23" s="6" t="s">
        <v>51</v>
      </c>
      <c r="C23" s="5"/>
      <c r="D23" s="5">
        <v>2527.0699999999997</v>
      </c>
      <c r="E23" s="7">
        <v>12.635349999999999</v>
      </c>
      <c r="F23" s="7">
        <v>12.635349999999999</v>
      </c>
      <c r="G23" s="8"/>
    </row>
    <row r="24" spans="1:7" ht="29.25" customHeight="1">
      <c r="A24" s="5">
        <v>21</v>
      </c>
      <c r="B24" s="6" t="s">
        <v>52</v>
      </c>
      <c r="C24" s="5"/>
      <c r="D24" s="5">
        <v>2472.2200000000003</v>
      </c>
      <c r="E24" s="7">
        <v>12.361100000000002</v>
      </c>
      <c r="F24" s="7">
        <v>12.361100000000002</v>
      </c>
      <c r="G24" s="8"/>
    </row>
    <row r="25" spans="1:7" ht="35.25" customHeight="1">
      <c r="A25" s="5">
        <v>22</v>
      </c>
      <c r="B25" s="6" t="s">
        <v>53</v>
      </c>
      <c r="C25" s="5"/>
      <c r="D25" s="5">
        <v>2579.2599999999998</v>
      </c>
      <c r="E25" s="7">
        <v>12.896299999999998</v>
      </c>
      <c r="F25" s="7">
        <v>12.896299999999998</v>
      </c>
      <c r="G25" s="8"/>
    </row>
    <row r="26" spans="1:7" ht="29.25" customHeight="1">
      <c r="A26" s="5">
        <v>23</v>
      </c>
      <c r="B26" s="6" t="s">
        <v>54</v>
      </c>
      <c r="C26" s="5"/>
      <c r="D26" s="5">
        <v>2669.0799999999995</v>
      </c>
      <c r="E26" s="7">
        <v>13.345399999999998</v>
      </c>
      <c r="F26" s="7">
        <v>13.345399999999998</v>
      </c>
      <c r="G26" s="8"/>
    </row>
    <row r="27" spans="1:7" ht="29.25" customHeight="1">
      <c r="A27" s="5">
        <v>24</v>
      </c>
      <c r="B27" s="6" t="s">
        <v>55</v>
      </c>
      <c r="C27" s="5"/>
      <c r="D27" s="5">
        <v>3404.82</v>
      </c>
      <c r="E27" s="7">
        <v>34.048199999999994</v>
      </c>
      <c r="F27" s="7">
        <v>34.048199999999994</v>
      </c>
      <c r="G27" s="8"/>
    </row>
    <row r="28" spans="1:7" ht="29.25" customHeight="1">
      <c r="A28" s="5">
        <v>25</v>
      </c>
      <c r="B28" s="9" t="s">
        <v>101</v>
      </c>
      <c r="C28" s="5"/>
      <c r="D28" s="5">
        <v>2503.63</v>
      </c>
      <c r="E28" s="7">
        <v>12.51815</v>
      </c>
      <c r="F28" s="7">
        <v>12.51815</v>
      </c>
      <c r="G28" s="8"/>
    </row>
    <row r="29" spans="1:7" ht="35.25" customHeight="1">
      <c r="A29" s="5">
        <v>26</v>
      </c>
      <c r="B29" s="9" t="s">
        <v>103</v>
      </c>
      <c r="C29" s="5"/>
      <c r="D29" s="5">
        <v>2437.48</v>
      </c>
      <c r="E29" s="7">
        <v>12.1874</v>
      </c>
      <c r="F29" s="7">
        <v>12.1874</v>
      </c>
      <c r="G29" s="8"/>
    </row>
    <row r="30" spans="1:7" ht="29.25" customHeight="1">
      <c r="A30" s="5">
        <v>27</v>
      </c>
      <c r="B30" s="9" t="s">
        <v>104</v>
      </c>
      <c r="C30" s="5"/>
      <c r="D30" s="5">
        <v>2539.34</v>
      </c>
      <c r="E30" s="7">
        <v>12.696700000000002</v>
      </c>
      <c r="F30" s="7">
        <v>12.696700000000002</v>
      </c>
      <c r="G30" s="8"/>
    </row>
    <row r="31" spans="1:7" ht="30" customHeight="1">
      <c r="A31" s="5">
        <v>28</v>
      </c>
      <c r="B31" s="9" t="s">
        <v>105</v>
      </c>
      <c r="C31" s="5"/>
      <c r="D31" s="5">
        <v>2467.0599999999995</v>
      </c>
      <c r="E31" s="7">
        <v>12.335299999999998</v>
      </c>
      <c r="F31" s="7">
        <v>12.335299999999998</v>
      </c>
      <c r="G31" s="8"/>
    </row>
    <row r="32" spans="1:7" ht="35.25" customHeight="1">
      <c r="A32" s="5">
        <v>29</v>
      </c>
      <c r="B32" s="9" t="s">
        <v>106</v>
      </c>
      <c r="C32" s="5"/>
      <c r="D32" s="5">
        <v>2581.9</v>
      </c>
      <c r="E32" s="7">
        <v>12.909500000000001</v>
      </c>
      <c r="F32" s="7">
        <v>12.909500000000001</v>
      </c>
      <c r="G32" s="8"/>
    </row>
    <row r="33" spans="1:7" ht="35.25" customHeight="1">
      <c r="A33" s="5">
        <v>30</v>
      </c>
      <c r="B33" s="9" t="s">
        <v>107</v>
      </c>
      <c r="C33" s="5"/>
      <c r="D33" s="5">
        <v>2666.7</v>
      </c>
      <c r="E33" s="7">
        <v>13.333499999999999</v>
      </c>
      <c r="F33" s="7">
        <v>13.333499999999999</v>
      </c>
      <c r="G33" s="8"/>
    </row>
    <row r="34" spans="1:7" ht="29.25" customHeight="1">
      <c r="A34" s="5">
        <v>31</v>
      </c>
      <c r="B34" s="9" t="s">
        <v>108</v>
      </c>
      <c r="C34" s="5"/>
      <c r="D34" s="5">
        <v>2581.9</v>
      </c>
      <c r="E34" s="7">
        <v>12.909500000000001</v>
      </c>
      <c r="F34" s="7">
        <v>12.909500000000001</v>
      </c>
      <c r="G34" s="8"/>
    </row>
    <row r="35" spans="1:7" ht="35.25" customHeight="1">
      <c r="A35" s="5">
        <v>32</v>
      </c>
      <c r="B35" s="9" t="s">
        <v>109</v>
      </c>
      <c r="C35" s="5"/>
      <c r="D35" s="5">
        <v>3290.29</v>
      </c>
      <c r="E35" s="7">
        <v>32.9029</v>
      </c>
      <c r="F35" s="7">
        <v>32.9029</v>
      </c>
      <c r="G35" s="8"/>
    </row>
    <row r="36" spans="1:7" ht="35.25" customHeight="1">
      <c r="A36" s="5">
        <v>33</v>
      </c>
      <c r="B36" s="9" t="s">
        <v>110</v>
      </c>
      <c r="C36" s="5"/>
      <c r="D36" s="5">
        <v>2642.28</v>
      </c>
      <c r="E36" s="7">
        <v>13.2114</v>
      </c>
      <c r="F36" s="7">
        <v>13.2114</v>
      </c>
      <c r="G36" s="8"/>
    </row>
    <row r="37" spans="1:7" ht="35.25" customHeight="1">
      <c r="A37" s="5">
        <v>34</v>
      </c>
      <c r="B37" s="9" t="s">
        <v>112</v>
      </c>
      <c r="C37" s="5"/>
      <c r="D37" s="5">
        <v>2346.7000000000003</v>
      </c>
      <c r="E37" s="7">
        <v>11.733500000000001</v>
      </c>
      <c r="F37" s="7">
        <v>11.733500000000001</v>
      </c>
      <c r="G37" s="8"/>
    </row>
    <row r="38" spans="1:7" ht="29.25" customHeight="1">
      <c r="A38" s="5">
        <v>35</v>
      </c>
      <c r="B38" s="10" t="s">
        <v>123</v>
      </c>
      <c r="C38" s="5"/>
      <c r="D38" s="5">
        <v>1950.8</v>
      </c>
      <c r="E38" s="7">
        <v>9.8</v>
      </c>
      <c r="F38" s="7">
        <v>9.8</v>
      </c>
      <c r="G38" s="8"/>
    </row>
    <row r="39" spans="1:7" ht="29.25" customHeight="1">
      <c r="A39" s="5">
        <v>36</v>
      </c>
      <c r="B39" s="11" t="s">
        <v>138</v>
      </c>
      <c r="C39" s="5"/>
      <c r="D39" s="12">
        <v>6204.03</v>
      </c>
      <c r="E39" s="7">
        <v>17.6814855</v>
      </c>
      <c r="F39" s="7">
        <v>17.6814855</v>
      </c>
      <c r="G39" s="8"/>
    </row>
    <row r="40" spans="1:7" ht="29.25" customHeight="1">
      <c r="A40" s="5">
        <v>37</v>
      </c>
      <c r="B40" s="13" t="s">
        <v>139</v>
      </c>
      <c r="C40" s="5"/>
      <c r="D40" s="12">
        <v>5754.62</v>
      </c>
      <c r="E40" s="7">
        <v>16.400667</v>
      </c>
      <c r="F40" s="7">
        <v>16.400667</v>
      </c>
      <c r="G40" s="8"/>
    </row>
    <row r="41" spans="1:7" ht="35.25" customHeight="1">
      <c r="A41" s="5">
        <v>38</v>
      </c>
      <c r="B41" s="11" t="s">
        <v>140</v>
      </c>
      <c r="C41" s="5"/>
      <c r="D41" s="12">
        <v>5927</v>
      </c>
      <c r="E41" s="7">
        <v>16.89195</v>
      </c>
      <c r="F41" s="7">
        <v>16.89195</v>
      </c>
      <c r="G41" s="8"/>
    </row>
    <row r="42" spans="1:7" ht="31.5" customHeight="1">
      <c r="A42" s="5">
        <v>39</v>
      </c>
      <c r="B42" s="11" t="s">
        <v>141</v>
      </c>
      <c r="C42" s="5"/>
      <c r="D42" s="12">
        <v>6386.24</v>
      </c>
      <c r="E42" s="7">
        <v>18.200784</v>
      </c>
      <c r="F42" s="7">
        <v>18.200784</v>
      </c>
      <c r="G42" s="8"/>
    </row>
    <row r="43" spans="1:7" ht="31.5" customHeight="1">
      <c r="A43" s="5">
        <v>40</v>
      </c>
      <c r="B43" s="11" t="s">
        <v>142</v>
      </c>
      <c r="C43" s="5"/>
      <c r="D43" s="12">
        <v>7016.76</v>
      </c>
      <c r="E43" s="7">
        <v>19.997766</v>
      </c>
      <c r="F43" s="7">
        <v>19.997766</v>
      </c>
      <c r="G43" s="8"/>
    </row>
    <row r="44" spans="1:7" ht="31.5" customHeight="1">
      <c r="A44" s="5">
        <v>41</v>
      </c>
      <c r="B44" s="11" t="s">
        <v>143</v>
      </c>
      <c r="C44" s="5"/>
      <c r="D44" s="12">
        <v>6308.64</v>
      </c>
      <c r="E44" s="7">
        <v>17.979623999999998</v>
      </c>
      <c r="F44" s="7">
        <v>17.979623999999998</v>
      </c>
      <c r="G44" s="8"/>
    </row>
    <row r="45" spans="1:7" ht="27.75" customHeight="1">
      <c r="A45" s="5">
        <v>42</v>
      </c>
      <c r="B45" s="14" t="s">
        <v>144</v>
      </c>
      <c r="C45" s="5"/>
      <c r="D45" s="12">
        <v>6690</v>
      </c>
      <c r="E45" s="7">
        <v>19.066499999999998</v>
      </c>
      <c r="F45" s="7">
        <v>19.066499999999998</v>
      </c>
      <c r="G45" s="8"/>
    </row>
    <row r="46" spans="1:7" ht="27.75" customHeight="1">
      <c r="A46" s="5">
        <v>43</v>
      </c>
      <c r="B46" s="14" t="s">
        <v>145</v>
      </c>
      <c r="C46" s="5"/>
      <c r="D46" s="12">
        <v>7973</v>
      </c>
      <c r="E46" s="7">
        <v>22.723049999999997</v>
      </c>
      <c r="F46" s="7">
        <v>22.723049999999997</v>
      </c>
      <c r="G46" s="8"/>
    </row>
    <row r="47" spans="1:7" ht="27.75" customHeight="1">
      <c r="A47" s="5"/>
      <c r="B47" s="14" t="s">
        <v>179</v>
      </c>
      <c r="C47" s="5"/>
      <c r="D47" s="12"/>
      <c r="E47" s="7"/>
      <c r="F47" s="7"/>
      <c r="G47" s="15" t="s">
        <v>180</v>
      </c>
    </row>
    <row r="48" spans="1:7" ht="27.75" customHeight="1">
      <c r="A48" s="5"/>
      <c r="B48" s="16" t="s">
        <v>181</v>
      </c>
      <c r="C48" s="5"/>
      <c r="D48" s="12"/>
      <c r="E48" s="7"/>
      <c r="F48" s="7"/>
      <c r="G48" s="15" t="s">
        <v>180</v>
      </c>
    </row>
    <row r="49" spans="1:7" ht="27.75" customHeight="1">
      <c r="A49" s="5"/>
      <c r="B49" s="14" t="s">
        <v>182</v>
      </c>
      <c r="C49" s="5"/>
      <c r="D49" s="12"/>
      <c r="E49" s="7"/>
      <c r="F49" s="7"/>
      <c r="G49" s="15" t="s">
        <v>180</v>
      </c>
    </row>
    <row r="50" spans="1:7" ht="27.75" customHeight="1">
      <c r="A50" s="5"/>
      <c r="B50" s="14" t="s">
        <v>183</v>
      </c>
      <c r="C50" s="5"/>
      <c r="D50" s="12"/>
      <c r="E50" s="7"/>
      <c r="F50" s="7"/>
      <c r="G50" s="15" t="s">
        <v>180</v>
      </c>
    </row>
    <row r="51" spans="1:7" ht="27.75" customHeight="1">
      <c r="A51" s="5"/>
      <c r="B51" s="14" t="s">
        <v>184</v>
      </c>
      <c r="C51" s="5"/>
      <c r="D51" s="12"/>
      <c r="E51" s="7"/>
      <c r="F51" s="7"/>
      <c r="G51" s="8"/>
    </row>
    <row r="52" spans="1:7" ht="27.75" customHeight="1">
      <c r="A52" s="5"/>
      <c r="B52" s="14" t="s">
        <v>185</v>
      </c>
      <c r="C52" s="5"/>
      <c r="D52" s="12"/>
      <c r="E52" s="7"/>
      <c r="F52" s="7"/>
      <c r="G52" s="15" t="s">
        <v>186</v>
      </c>
    </row>
    <row r="53" spans="1:7" ht="27.75" customHeight="1">
      <c r="A53" s="5"/>
      <c r="B53" s="14" t="s">
        <v>187</v>
      </c>
      <c r="C53" s="5"/>
      <c r="D53" s="12"/>
      <c r="E53" s="7"/>
      <c r="F53" s="7"/>
      <c r="G53" s="15" t="s">
        <v>180</v>
      </c>
    </row>
    <row r="54" spans="1:7" ht="27.75" customHeight="1">
      <c r="A54" s="5"/>
      <c r="B54" s="16" t="s">
        <v>188</v>
      </c>
      <c r="C54" s="5"/>
      <c r="D54" s="12"/>
      <c r="E54" s="7"/>
      <c r="F54" s="7"/>
      <c r="G54" s="15" t="s">
        <v>186</v>
      </c>
    </row>
    <row r="55" spans="1:7" ht="27.75" customHeight="1">
      <c r="A55" s="5">
        <v>44</v>
      </c>
      <c r="B55" s="5" t="s">
        <v>89</v>
      </c>
      <c r="C55" s="5"/>
      <c r="D55" s="17">
        <f>SUM(D4:D46)</f>
        <v>151043.27999999997</v>
      </c>
      <c r="E55" s="17">
        <f>SUM(E4:E46)</f>
        <v>826.1862764999997</v>
      </c>
      <c r="F55" s="17">
        <f>SUM(F4:F46)</f>
        <v>826.1862764999997</v>
      </c>
      <c r="G55" s="8"/>
    </row>
    <row r="56" spans="1:7" ht="27.75" customHeight="1">
      <c r="A56" s="5">
        <v>45</v>
      </c>
      <c r="B56" s="8"/>
      <c r="C56" s="8"/>
      <c r="D56" s="8"/>
      <c r="E56" s="8"/>
      <c r="F56" s="8"/>
      <c r="G56" s="8"/>
    </row>
    <row r="57" spans="1:7" ht="27.75" customHeight="1">
      <c r="A57" s="5">
        <v>46</v>
      </c>
      <c r="B57" s="8"/>
      <c r="C57" s="8"/>
      <c r="D57" s="8"/>
      <c r="E57" s="8"/>
      <c r="F57" s="8"/>
      <c r="G57" s="8"/>
    </row>
    <row r="58" spans="1:7" ht="27.75" customHeight="1">
      <c r="A58" s="5">
        <v>47</v>
      </c>
      <c r="B58" s="8"/>
      <c r="C58" s="8"/>
      <c r="D58" s="8"/>
      <c r="E58" s="8"/>
      <c r="F58" s="8"/>
      <c r="G58" s="8"/>
    </row>
    <row r="59" spans="1:7" ht="27.75" customHeight="1">
      <c r="A59" s="5">
        <v>48</v>
      </c>
      <c r="B59" s="8"/>
      <c r="C59" s="8"/>
      <c r="D59" s="8"/>
      <c r="E59" s="8"/>
      <c r="F59" s="8"/>
      <c r="G59" s="8"/>
    </row>
    <row r="60" spans="1:7" ht="27.75" customHeight="1">
      <c r="A60" s="5">
        <v>49</v>
      </c>
      <c r="B60" s="8"/>
      <c r="C60" s="8"/>
      <c r="D60" s="8"/>
      <c r="E60" s="8"/>
      <c r="F60" s="8"/>
      <c r="G60" s="8"/>
    </row>
    <row r="61" spans="1:7" ht="27.75" customHeight="1">
      <c r="A61" s="5">
        <v>50</v>
      </c>
      <c r="B61" s="8"/>
      <c r="C61" s="8"/>
      <c r="D61" s="8"/>
      <c r="E61" s="8"/>
      <c r="F61" s="8"/>
      <c r="G61" s="8"/>
    </row>
    <row r="62" spans="1:7" ht="27.75" customHeight="1">
      <c r="A62" s="5">
        <v>51</v>
      </c>
      <c r="B62" s="8"/>
      <c r="C62" s="8"/>
      <c r="D62" s="8"/>
      <c r="E62" s="8"/>
      <c r="F62" s="8"/>
      <c r="G62" s="8"/>
    </row>
    <row r="63" spans="1:7" ht="27.75" customHeight="1">
      <c r="A63" s="5">
        <v>52</v>
      </c>
      <c r="B63" s="8"/>
      <c r="C63" s="8"/>
      <c r="D63" s="8"/>
      <c r="E63" s="8"/>
      <c r="F63" s="8"/>
      <c r="G63" s="8"/>
    </row>
    <row r="64" spans="1:7" ht="27.75" customHeight="1">
      <c r="A64" s="5">
        <v>53</v>
      </c>
      <c r="B64" s="8"/>
      <c r="C64" s="8"/>
      <c r="D64" s="8"/>
      <c r="E64" s="8"/>
      <c r="F64" s="8"/>
      <c r="G64" s="8"/>
    </row>
    <row r="65" spans="1:7" ht="27.75" customHeight="1">
      <c r="A65" s="5">
        <v>54</v>
      </c>
      <c r="B65" s="8"/>
      <c r="C65" s="8"/>
      <c r="D65" s="8"/>
      <c r="E65" s="8"/>
      <c r="F65" s="8"/>
      <c r="G65" s="8"/>
    </row>
    <row r="66" spans="1:7" ht="27.75" customHeight="1">
      <c r="A66" s="5">
        <v>55</v>
      </c>
      <c r="B66" s="18"/>
      <c r="C66" s="18"/>
      <c r="D66" s="18"/>
      <c r="E66" s="18"/>
      <c r="F66" s="18"/>
      <c r="G66" s="18"/>
    </row>
    <row r="67" spans="1:7" ht="20.25" customHeight="1">
      <c r="A67" s="19" t="s">
        <v>189</v>
      </c>
      <c r="B67" s="20"/>
      <c r="C67" s="20"/>
      <c r="D67" s="20"/>
      <c r="E67" s="20"/>
      <c r="F67" s="20"/>
      <c r="G67" s="21"/>
    </row>
    <row r="68" spans="1:7" ht="20.25" customHeight="1">
      <c r="A68" s="22" t="s">
        <v>190</v>
      </c>
      <c r="B68" s="23"/>
      <c r="C68" s="23"/>
      <c r="D68" s="23"/>
      <c r="E68" s="23"/>
      <c r="F68" s="23"/>
      <c r="G68" s="24"/>
    </row>
    <row r="69" spans="1:7" ht="20.25" customHeight="1">
      <c r="A69" s="22" t="s">
        <v>191</v>
      </c>
      <c r="B69" s="23"/>
      <c r="C69" s="23"/>
      <c r="D69" s="23"/>
      <c r="E69" s="23"/>
      <c r="F69" s="23"/>
      <c r="G69" s="24"/>
    </row>
    <row r="70" spans="1:7" ht="20.25" customHeight="1">
      <c r="A70" s="25" t="s">
        <v>192</v>
      </c>
      <c r="B70" s="26"/>
      <c r="C70" s="26"/>
      <c r="D70" s="26"/>
      <c r="E70" s="26"/>
      <c r="F70" s="26"/>
      <c r="G70" s="27"/>
    </row>
  </sheetData>
  <sheetProtection/>
  <mergeCells count="6">
    <mergeCell ref="A1:G1"/>
    <mergeCell ref="F2:G2"/>
    <mergeCell ref="A67:G67"/>
    <mergeCell ref="A68:G68"/>
    <mergeCell ref="A69:G69"/>
    <mergeCell ref="A70:G70"/>
  </mergeCells>
  <printOptions/>
  <pageMargins left="2.0866141732283467" right="0.15748031496062992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2021-06-10T05:24:16Z</cp:lastPrinted>
  <dcterms:created xsi:type="dcterms:W3CDTF">2013-04-01T08:41:04Z</dcterms:created>
  <dcterms:modified xsi:type="dcterms:W3CDTF">2021-11-12T10:27:42Z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